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GO\Documents\Budżet\"/>
    </mc:Choice>
  </mc:AlternateContent>
  <xr:revisionPtr revIDLastSave="0" documentId="13_ncr:1_{8BBBC9FC-8B4D-4AEF-82B7-CAA3536DC290}" xr6:coauthVersionLast="47" xr6:coauthVersionMax="47" xr10:uidLastSave="{00000000-0000-0000-0000-000000000000}"/>
  <bookViews>
    <workbookView xWindow="-108" yWindow="-108" windowWidth="23256" windowHeight="12456" xr2:uid="{B23B3B39-99D0-495A-B602-1093C83701DA}"/>
  </bookViews>
  <sheets>
    <sheet name="Plan 2023 Fi" sheetId="5" r:id="rId1"/>
    <sheet name="Plan Zarzad (2)" sheetId="4" r:id="rId2"/>
    <sheet name="Plan Zarzad" sheetId="3" r:id="rId3"/>
    <sheet name="Plan 23" sheetId="2" r:id="rId4"/>
    <sheet name="Arkusz1" sheetId="1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7" i="5" l="1"/>
  <c r="H16" i="5"/>
  <c r="H15" i="5"/>
  <c r="H14" i="5"/>
  <c r="G11" i="5"/>
  <c r="G17" i="5" s="1"/>
  <c r="H8" i="5"/>
  <c r="H6" i="5"/>
  <c r="S21" i="3"/>
  <c r="T21" i="3"/>
  <c r="S7" i="3"/>
  <c r="S9" i="3"/>
  <c r="S11" i="3"/>
  <c r="S12" i="3"/>
  <c r="S14" i="3"/>
  <c r="S16" i="3"/>
  <c r="S17" i="3"/>
  <c r="S18" i="3"/>
  <c r="S19" i="3"/>
  <c r="S20" i="3"/>
  <c r="U21" i="3"/>
  <c r="U16" i="3"/>
  <c r="G21" i="4"/>
  <c r="D21" i="4"/>
  <c r="L16" i="4"/>
  <c r="L21" i="4" s="1"/>
  <c r="I16" i="4"/>
  <c r="J15" i="4"/>
  <c r="K15" i="4" s="1"/>
  <c r="F15" i="4"/>
  <c r="F14" i="4"/>
  <c r="J13" i="4"/>
  <c r="K13" i="4" s="1"/>
  <c r="F13" i="4"/>
  <c r="F12" i="4"/>
  <c r="J10" i="4"/>
  <c r="F10" i="4"/>
  <c r="I9" i="4"/>
  <c r="I21" i="4" s="1"/>
  <c r="K8" i="4"/>
  <c r="J8" i="4"/>
  <c r="F8" i="4"/>
  <c r="F7" i="4"/>
  <c r="J6" i="4"/>
  <c r="K6" i="4" s="1"/>
  <c r="F6" i="4"/>
  <c r="J5" i="4"/>
  <c r="K5" i="4" s="1"/>
  <c r="F5" i="4"/>
  <c r="F4" i="4"/>
  <c r="R22" i="3"/>
  <c r="J21" i="3"/>
  <c r="E21" i="3"/>
  <c r="M21" i="3"/>
  <c r="C21" i="3"/>
  <c r="D20" i="3"/>
  <c r="D19" i="3"/>
  <c r="R16" i="3"/>
  <c r="R21" i="3" s="1"/>
  <c r="O16" i="3"/>
  <c r="P15" i="3"/>
  <c r="Q15" i="3" s="1"/>
  <c r="L15" i="3"/>
  <c r="D15" i="3"/>
  <c r="L14" i="3"/>
  <c r="D14" i="3"/>
  <c r="P13" i="3"/>
  <c r="Q13" i="3" s="1"/>
  <c r="L13" i="3"/>
  <c r="D13" i="3"/>
  <c r="L12" i="3"/>
  <c r="P10" i="3"/>
  <c r="Q10" i="3" s="1"/>
  <c r="L10" i="3"/>
  <c r="O9" i="3"/>
  <c r="O21" i="3" s="1"/>
  <c r="D9" i="3"/>
  <c r="P8" i="3"/>
  <c r="Q8" i="3" s="1"/>
  <c r="L8" i="3"/>
  <c r="L7" i="3"/>
  <c r="D7" i="3"/>
  <c r="P6" i="3"/>
  <c r="Q6" i="3" s="1"/>
  <c r="L6" i="3"/>
  <c r="D6" i="3"/>
  <c r="P5" i="3"/>
  <c r="L5" i="3"/>
  <c r="D5" i="3"/>
  <c r="L4" i="3"/>
  <c r="T16" i="2"/>
  <c r="U21" i="2"/>
  <c r="R20" i="1"/>
  <c r="S8" i="1"/>
  <c r="G46" i="1"/>
  <c r="G45" i="1"/>
  <c r="G44" i="1"/>
  <c r="F7" i="1"/>
  <c r="H7" i="1" s="1"/>
  <c r="L7" i="1"/>
  <c r="F15" i="1"/>
  <c r="R6" i="1"/>
  <c r="M5" i="1"/>
  <c r="M6" i="1"/>
  <c r="M4" i="1"/>
  <c r="M39" i="1"/>
  <c r="M40" i="1" s="1"/>
  <c r="M38" i="1"/>
  <c r="L15" i="1"/>
  <c r="H18" i="1"/>
  <c r="T9" i="2"/>
  <c r="R21" i="2"/>
  <c r="Q5" i="2"/>
  <c r="Q6" i="2"/>
  <c r="Q7" i="2"/>
  <c r="Q8" i="2"/>
  <c r="Q10" i="2"/>
  <c r="Q12" i="2"/>
  <c r="Q13" i="2"/>
  <c r="Q14" i="2"/>
  <c r="Q15" i="2"/>
  <c r="Q4" i="2"/>
  <c r="Q21" i="2" s="1"/>
  <c r="O21" i="2"/>
  <c r="G8" i="2"/>
  <c r="G21" i="2" s="1"/>
  <c r="I5" i="2"/>
  <c r="I6" i="2"/>
  <c r="I7" i="2"/>
  <c r="I9" i="2"/>
  <c r="I13" i="2"/>
  <c r="I14" i="2"/>
  <c r="I15" i="2"/>
  <c r="I19" i="2"/>
  <c r="I20" i="2"/>
  <c r="J21" i="2"/>
  <c r="F21" i="2"/>
  <c r="E21" i="2"/>
  <c r="D21" i="2"/>
  <c r="J40" i="1"/>
  <c r="I40" i="1"/>
  <c r="G40" i="1"/>
  <c r="Q16" i="1"/>
  <c r="D40" i="1"/>
  <c r="E40" i="1"/>
  <c r="H17" i="5" l="1"/>
  <c r="T21" i="2"/>
  <c r="U22" i="3"/>
  <c r="F21" i="4"/>
  <c r="J21" i="4"/>
  <c r="K10" i="4"/>
  <c r="K21" i="4" s="1"/>
  <c r="L22" i="4" s="1"/>
  <c r="D21" i="3"/>
  <c r="F21" i="3" s="1"/>
  <c r="P21" i="3"/>
  <c r="L21" i="3"/>
  <c r="Q5" i="3"/>
  <c r="Q21" i="3"/>
  <c r="H42" i="1"/>
  <c r="F40" i="1"/>
  <c r="F46" i="1" s="1"/>
  <c r="G47" i="1" s="1"/>
  <c r="L40" i="1"/>
  <c r="M41" i="1" s="1"/>
  <c r="M42" i="1" s="1"/>
  <c r="H40" i="1"/>
  <c r="H41" i="1" s="1"/>
  <c r="H21" i="2"/>
  <c r="I21" i="2"/>
  <c r="K21" i="2" s="1"/>
  <c r="K40" i="1"/>
</calcChain>
</file>

<file path=xl/sharedStrings.xml><?xml version="1.0" encoding="utf-8"?>
<sst xmlns="http://schemas.openxmlformats.org/spreadsheetml/2006/main" count="218" uniqueCount="100">
  <si>
    <t>Zakres</t>
  </si>
  <si>
    <t>Dział- 926</t>
  </si>
  <si>
    <t>Rozdział – 92605</t>
  </si>
  <si>
    <t>§ 282</t>
  </si>
  <si>
    <t>Dział-921</t>
  </si>
  <si>
    <t>Rozdział – 92105</t>
  </si>
  <si>
    <t>Kultura, sztuka, ochrona dóbr kultury i dziedzictwa narodowego</t>
  </si>
  <si>
    <t>Dział-851</t>
  </si>
  <si>
    <t>Rozdział – 85195</t>
  </si>
  <si>
    <t>Ochrona i promocja zdrowia</t>
  </si>
  <si>
    <t>Dział-852</t>
  </si>
  <si>
    <t>Rozdział – 85295</t>
  </si>
  <si>
    <t>Dział-750</t>
  </si>
  <si>
    <t>Rozdział – 75095</t>
  </si>
  <si>
    <t>Dział-855</t>
  </si>
  <si>
    <t>Rozdział – 85595</t>
  </si>
  <si>
    <t>Wspieranie rodzin i systemu pieczy zastępczej</t>
  </si>
  <si>
    <t>Dział- 754</t>
  </si>
  <si>
    <t>Rozdział – 75495</t>
  </si>
  <si>
    <t>Porządku i bezpieczeństwa publicznego</t>
  </si>
  <si>
    <t>Dział- 900</t>
  </si>
  <si>
    <t>Rozdział – 90095</t>
  </si>
  <si>
    <t>Dział- 853</t>
  </si>
  <si>
    <t>Rozdział – 85395</t>
  </si>
  <si>
    <t xml:space="preserve">Działania wspomagające rozwój wspólnot i społeczności lokalnych, upowszechnianie i ochrona wolności i praw człowieka oraz swobód obywatelskich a także działania wspomagające rozwój demokracji </t>
  </si>
  <si>
    <t>ŁĄCZNIE</t>
  </si>
  <si>
    <t>Lp.</t>
  </si>
  <si>
    <t>Wspieranie i upowszechnianie kultury fizycznej oraz turystyki i krajoznawstwa</t>
  </si>
  <si>
    <t>Działalność na rzecz osób w wieku emerytalnym i działalność na rzecz osób niepełnosprawnych</t>
  </si>
  <si>
    <t>Ochrony środowiska i przyrody</t>
  </si>
  <si>
    <t>Współpraca i działalność na rzecz organizacji pozarządowych, wolontariatu</t>
  </si>
  <si>
    <t>Wykonanie 
za  2021 r.</t>
  </si>
  <si>
    <t>Plan  
na 2022 r.</t>
  </si>
  <si>
    <t>Zmiany 
w planie na 2022</t>
  </si>
  <si>
    <t>Plan 2023</t>
  </si>
  <si>
    <t>FM</t>
  </si>
  <si>
    <t>Wykonanie 2022</t>
  </si>
  <si>
    <t>Woda i klimat</t>
  </si>
  <si>
    <t>wkład własny</t>
  </si>
  <si>
    <t>ksiegowa</t>
  </si>
  <si>
    <t>obwatel</t>
  </si>
  <si>
    <t>F NGO</t>
  </si>
  <si>
    <t xml:space="preserve">     9 421</t>
  </si>
  <si>
    <t>Wkład
własny</t>
  </si>
  <si>
    <t>ForumM</t>
  </si>
  <si>
    <t>wycieczki</t>
  </si>
  <si>
    <t>Rozdział</t>
  </si>
  <si>
    <t>Ochrona i promocja zdrowia, działalność na rzecz osób w wieku emerytalnym niepełnosprawnych</t>
  </si>
  <si>
    <t>Ochrony środowiska, 
przyrody i klimatu</t>
  </si>
  <si>
    <t xml:space="preserve">Działania na rzecz organizacji pozarządowych, wolontariatu oraz wspomagające rozwój wspólnot i społeczności lokalnych, upowszechnianie i ochrona wolności i praw człowieka oraz swobód obywatelskich a także działania wspomagające rozwój demokracji </t>
  </si>
  <si>
    <t xml:space="preserve">Nieodpłatnej pomocy prawnej, nieodpłątnym 
poradnictwie obywatelskim oraz edukacji prawnej. </t>
  </si>
  <si>
    <t>Lp</t>
  </si>
  <si>
    <t>wycieczki
emerytów</t>
  </si>
  <si>
    <t>niepeł. bez 
wycieczek</t>
  </si>
  <si>
    <t>piecza</t>
  </si>
  <si>
    <t>wolontariat</t>
  </si>
  <si>
    <t>organizacje</t>
  </si>
  <si>
    <t>Forum M</t>
  </si>
  <si>
    <t>Wkł. Włas</t>
  </si>
  <si>
    <t>Księgowa</t>
  </si>
  <si>
    <t>Współpraca</t>
  </si>
  <si>
    <t>rechabilitacja</t>
  </si>
  <si>
    <t>tenis</t>
  </si>
  <si>
    <t>żagiel</t>
  </si>
  <si>
    <t>Olimp</t>
  </si>
  <si>
    <t>5.XII</t>
  </si>
  <si>
    <t>zwrot</t>
  </si>
  <si>
    <t>Bezdomni</t>
  </si>
  <si>
    <t>Konkursy</t>
  </si>
  <si>
    <t>5 XII</t>
  </si>
  <si>
    <t>REZERWA</t>
  </si>
  <si>
    <t>Umowy</t>
  </si>
  <si>
    <t>POZOSTAJE</t>
  </si>
  <si>
    <t>Dodatkowe</t>
  </si>
  <si>
    <t>Plan na 2022</t>
  </si>
  <si>
    <t>Plan 2023
+inflacja</t>
  </si>
  <si>
    <t>Nowe zadania ES</t>
  </si>
  <si>
    <t>Współpraca NGO</t>
  </si>
  <si>
    <t>Plan 2022</t>
  </si>
  <si>
    <t>2023 wariant I = 2022+inflacja</t>
  </si>
  <si>
    <t>2023 wariant  II =2022 + 1nowe
zadanie</t>
  </si>
  <si>
    <t>III. Propozycja planu budżetu na 2023 w warianatach I i II</t>
  </si>
  <si>
    <t>rehabilitacja</t>
  </si>
  <si>
    <t>2023 wariant  I</t>
  </si>
  <si>
    <t xml:space="preserve">Dział </t>
  </si>
  <si>
    <t>§</t>
  </si>
  <si>
    <t>Opis wydatku</t>
  </si>
  <si>
    <t>Przewidywane wykonanie w 2022</t>
  </si>
  <si>
    <t>Plan projektu na 2023</t>
  </si>
  <si>
    <t xml:space="preserve">Z tego </t>
  </si>
  <si>
    <t>Zadania własne</t>
  </si>
  <si>
    <t>Zadania zlecone</t>
  </si>
  <si>
    <t>PROJEKT WYDATKÓW BIEŻĄCYCH do realizowania w 2023roku</t>
  </si>
  <si>
    <t>N G O - Współpraca z organizacjami pozarzadowymi i przedsiębiorcami</t>
  </si>
  <si>
    <t>Sumowaniu podlegają rozdziały i działy</t>
  </si>
  <si>
    <t>Data</t>
  </si>
  <si>
    <t>Główny księgowy</t>
  </si>
  <si>
    <t>Dysponent</t>
  </si>
  <si>
    <r>
      <rPr>
        <sz val="9"/>
        <color rgb="FF0070C0"/>
        <rFont val="Calibri"/>
        <family val="2"/>
        <charset val="238"/>
        <scheme val="minor"/>
      </rPr>
      <t xml:space="preserve">Ochrona i promocja zdrowia 
</t>
    </r>
    <r>
      <rPr>
        <b/>
        <sz val="9"/>
        <color rgb="FF0070C0"/>
        <rFont val="Calibri"/>
        <family val="2"/>
        <charset val="238"/>
        <scheme val="minor"/>
      </rPr>
      <t xml:space="preserve">W 2023 </t>
    </r>
    <r>
      <rPr>
        <b/>
        <u/>
        <sz val="9"/>
        <color rgb="FF0070C0"/>
        <rFont val="Calibri"/>
        <family val="2"/>
        <charset val="238"/>
        <scheme val="minor"/>
      </rPr>
      <t>Ochrona i promocja zdrowia</t>
    </r>
    <r>
      <rPr>
        <b/>
        <sz val="9"/>
        <color rgb="FF0070C0"/>
        <rFont val="Calibri"/>
        <family val="2"/>
        <charset val="238"/>
        <scheme val="minor"/>
      </rPr>
      <t xml:space="preserve"> oraz działalność na rzecz osób w wieku emerytalnym i osób niepełnosprawnych)</t>
    </r>
  </si>
  <si>
    <r>
      <t xml:space="preserve">(Działania wspomagające rozwój wspólnot i społeczności lokalnych, upowszechnianie i ochrona wolności i praw człowieka oraz swobód obywatelskich a także działania wspomagające rozwój demokracji) 
</t>
    </r>
    <r>
      <rPr>
        <b/>
        <sz val="9"/>
        <color rgb="FF0070C0"/>
        <rFont val="Calibri"/>
        <family val="2"/>
        <charset val="238"/>
        <scheme val="minor"/>
      </rPr>
      <t xml:space="preserve">W 2023 </t>
    </r>
    <r>
      <rPr>
        <b/>
        <u/>
        <sz val="9"/>
        <color rgb="FF0070C0"/>
        <rFont val="Calibri"/>
        <family val="2"/>
        <charset val="238"/>
        <scheme val="minor"/>
      </rPr>
      <t>Działania na rzecz organizacji pozarządowych</t>
    </r>
    <r>
      <rPr>
        <b/>
        <sz val="9"/>
        <color rgb="FF0070C0"/>
        <rFont val="Calibri"/>
        <family val="2"/>
        <charset val="238"/>
        <scheme val="minor"/>
      </rPr>
      <t xml:space="preserve">, wolontariatu oraz wspomagające rozwój wspólnot i społeczności lokalnych, upowszechnianie i ochrona wolności i praw człowieka oraz swobód obywatelskich a także działania wspomagające rozwój demokracji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</si>
</sst>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rgb="FF0070C0"/>
      <name val="Calibri"/>
      <family val="2"/>
      <charset val="238"/>
      <scheme val="minor"/>
    </font>
    <font>
      <sz val="9"/>
      <color theme="1"/>
      <name val="Calibri"/>
      <family val="2"/>
      <charset val="238"/>
    </font>
    <font>
      <b/>
      <sz val="9"/>
      <color rgb="FF0070C0"/>
      <name val="Calibri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sz val="9"/>
      <color rgb="FF0070C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u/>
      <sz val="9"/>
      <color rgb="FF0070C0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99">
    <xf numFmtId="0" fontId="0" fillId="0" borderId="0" xfId="0"/>
    <xf numFmtId="0" fontId="0" fillId="0" borderId="6" xfId="0" applyBorder="1"/>
    <xf numFmtId="0" fontId="0" fillId="0" borderId="5" xfId="0" applyBorder="1"/>
    <xf numFmtId="0" fontId="2" fillId="0" borderId="0" xfId="0" applyFont="1"/>
    <xf numFmtId="0" fontId="2" fillId="0" borderId="1" xfId="0" applyFont="1" applyBorder="1"/>
    <xf numFmtId="0" fontId="2" fillId="0" borderId="3" xfId="0" applyFont="1" applyBorder="1" applyAlignment="1">
      <alignment horizontal="center"/>
    </xf>
    <xf numFmtId="0" fontId="3" fillId="0" borderId="1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10" fillId="0" borderId="0" xfId="0" applyFont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9" fillId="0" borderId="0" xfId="1" applyNumberFormat="1" applyFont="1" applyAlignment="1">
      <alignment horizontal="center" vertical="center"/>
    </xf>
    <xf numFmtId="0" fontId="10" fillId="0" borderId="0" xfId="1" applyNumberFormat="1" applyFont="1" applyAlignment="1">
      <alignment horizontal="center" vertical="center"/>
    </xf>
    <xf numFmtId="0" fontId="9" fillId="0" borderId="2" xfId="1" applyNumberFormat="1" applyFont="1" applyBorder="1" applyAlignment="1">
      <alignment horizontal="center" vertical="center" wrapText="1"/>
    </xf>
    <xf numFmtId="0" fontId="10" fillId="0" borderId="2" xfId="1" applyNumberFormat="1" applyFont="1" applyBorder="1" applyAlignment="1">
      <alignment horizontal="center" vertical="center" wrapText="1"/>
    </xf>
    <xf numFmtId="0" fontId="9" fillId="0" borderId="8" xfId="1" applyNumberFormat="1" applyFont="1" applyBorder="1" applyAlignment="1">
      <alignment horizontal="center" vertical="center"/>
    </xf>
    <xf numFmtId="0" fontId="10" fillId="0" borderId="8" xfId="1" applyNumberFormat="1" applyFont="1" applyBorder="1" applyAlignment="1">
      <alignment horizontal="center" vertical="center"/>
    </xf>
    <xf numFmtId="0" fontId="9" fillId="0" borderId="6" xfId="1" applyNumberFormat="1" applyFont="1" applyBorder="1" applyAlignment="1">
      <alignment horizontal="center" vertical="center"/>
    </xf>
    <xf numFmtId="0" fontId="10" fillId="0" borderId="6" xfId="1" applyNumberFormat="1" applyFont="1" applyBorder="1" applyAlignment="1">
      <alignment horizontal="center" vertical="center"/>
    </xf>
    <xf numFmtId="0" fontId="9" fillId="0" borderId="5" xfId="1" applyNumberFormat="1" applyFont="1" applyBorder="1" applyAlignment="1">
      <alignment horizontal="center" vertical="center"/>
    </xf>
    <xf numFmtId="0" fontId="10" fillId="0" borderId="5" xfId="1" applyNumberFormat="1" applyFont="1" applyBorder="1" applyAlignment="1">
      <alignment horizontal="center" vertical="center"/>
    </xf>
    <xf numFmtId="0" fontId="9" fillId="0" borderId="4" xfId="1" applyNumberFormat="1" applyFont="1" applyBorder="1" applyAlignment="1">
      <alignment horizontal="center" vertical="center"/>
    </xf>
    <xf numFmtId="0" fontId="9" fillId="0" borderId="3" xfId="1" applyNumberFormat="1" applyFont="1" applyBorder="1" applyAlignment="1">
      <alignment horizontal="center" vertical="center"/>
    </xf>
    <xf numFmtId="0" fontId="9" fillId="0" borderId="7" xfId="1" applyNumberFormat="1" applyFont="1" applyBorder="1" applyAlignment="1">
      <alignment horizontal="center" vertical="center"/>
    </xf>
    <xf numFmtId="0" fontId="10" fillId="0" borderId="7" xfId="1" applyNumberFormat="1" applyFont="1" applyBorder="1" applyAlignment="1">
      <alignment horizontal="center" vertical="center"/>
    </xf>
    <xf numFmtId="0" fontId="10" fillId="0" borderId="4" xfId="1" applyNumberFormat="1" applyFont="1" applyBorder="1" applyAlignment="1">
      <alignment horizontal="center" vertical="center"/>
    </xf>
    <xf numFmtId="0" fontId="10" fillId="0" borderId="3" xfId="1" applyNumberFormat="1" applyFont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10" fillId="4" borderId="3" xfId="0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/>
    </xf>
    <xf numFmtId="0" fontId="0" fillId="0" borderId="8" xfId="0" applyBorder="1"/>
    <xf numFmtId="0" fontId="10" fillId="5" borderId="5" xfId="1" applyNumberFormat="1" applyFont="1" applyFill="1" applyBorder="1" applyAlignment="1">
      <alignment horizontal="center" vertical="center"/>
    </xf>
    <xf numFmtId="0" fontId="2" fillId="5" borderId="2" xfId="0" applyFont="1" applyFill="1" applyBorder="1"/>
    <xf numFmtId="0" fontId="0" fillId="3" borderId="0" xfId="0" applyFill="1"/>
    <xf numFmtId="0" fontId="10" fillId="3" borderId="7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center" vertical="center"/>
    </xf>
    <xf numFmtId="0" fontId="2" fillId="0" borderId="11" xfId="0" applyFont="1" applyBorder="1"/>
    <xf numFmtId="0" fontId="2" fillId="0" borderId="9" xfId="0" applyFont="1" applyBorder="1"/>
    <xf numFmtId="0" fontId="2" fillId="0" borderId="12" xfId="0" applyFont="1" applyBorder="1"/>
    <xf numFmtId="0" fontId="2" fillId="0" borderId="12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Border="1" applyAlignment="1">
      <alignment wrapText="1"/>
    </xf>
    <xf numFmtId="0" fontId="2" fillId="0" borderId="0" xfId="0" applyFont="1" applyAlignment="1">
      <alignment horizontal="center"/>
    </xf>
    <xf numFmtId="0" fontId="0" fillId="0" borderId="14" xfId="0" applyBorder="1"/>
    <xf numFmtId="0" fontId="0" fillId="0" borderId="15" xfId="0" applyBorder="1"/>
    <xf numFmtId="0" fontId="0" fillId="0" borderId="14" xfId="0" applyBorder="1" applyAlignment="1">
      <alignment vertical="center"/>
    </xf>
    <xf numFmtId="0" fontId="2" fillId="5" borderId="10" xfId="0" applyFont="1" applyFill="1" applyBorder="1"/>
    <xf numFmtId="0" fontId="2" fillId="0" borderId="21" xfId="0" applyFont="1" applyBorder="1"/>
    <xf numFmtId="0" fontId="5" fillId="0" borderId="16" xfId="0" applyFont="1" applyBorder="1" applyAlignment="1">
      <alignment wrapText="1"/>
    </xf>
    <xf numFmtId="0" fontId="5" fillId="0" borderId="16" xfId="0" applyFont="1" applyBorder="1" applyAlignment="1">
      <alignment vertical="center" wrapText="1"/>
    </xf>
    <xf numFmtId="0" fontId="2" fillId="0" borderId="16" xfId="0" applyFont="1" applyBorder="1"/>
    <xf numFmtId="0" fontId="10" fillId="0" borderId="30" xfId="0" applyFont="1" applyBorder="1" applyAlignment="1">
      <alignment horizontal="center" vertical="center" wrapText="1"/>
    </xf>
    <xf numFmtId="0" fontId="2" fillId="0" borderId="31" xfId="0" applyFont="1" applyBorder="1"/>
    <xf numFmtId="0" fontId="2" fillId="0" borderId="30" xfId="0" applyFont="1" applyBorder="1" applyAlignment="1">
      <alignment horizontal="center"/>
    </xf>
    <xf numFmtId="0" fontId="2" fillId="0" borderId="34" xfId="0" applyFont="1" applyBorder="1" applyAlignment="1">
      <alignment horizontal="center" vertical="center"/>
    </xf>
    <xf numFmtId="0" fontId="2" fillId="5" borderId="30" xfId="0" applyFont="1" applyFill="1" applyBorder="1"/>
    <xf numFmtId="0" fontId="0" fillId="0" borderId="16" xfId="0" applyBorder="1"/>
    <xf numFmtId="0" fontId="2" fillId="0" borderId="31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0" fillId="0" borderId="30" xfId="0" applyBorder="1"/>
    <xf numFmtId="0" fontId="0" fillId="0" borderId="31" xfId="0" applyBorder="1"/>
    <xf numFmtId="0" fontId="0" fillId="0" borderId="31" xfId="0" applyBorder="1" applyAlignment="1">
      <alignment wrapText="1"/>
    </xf>
    <xf numFmtId="0" fontId="0" fillId="0" borderId="34" xfId="0" applyBorder="1"/>
    <xf numFmtId="0" fontId="0" fillId="0" borderId="38" xfId="0" applyBorder="1"/>
    <xf numFmtId="0" fontId="0" fillId="0" borderId="39" xfId="0" applyBorder="1"/>
    <xf numFmtId="0" fontId="0" fillId="0" borderId="32" xfId="0" applyBorder="1"/>
    <xf numFmtId="0" fontId="0" fillId="0" borderId="21" xfId="0" applyBorder="1"/>
    <xf numFmtId="0" fontId="0" fillId="0" borderId="37" xfId="0" applyBorder="1"/>
    <xf numFmtId="0" fontId="0" fillId="0" borderId="40" xfId="0" applyBorder="1"/>
    <xf numFmtId="0" fontId="0" fillId="0" borderId="35" xfId="0" applyBorder="1"/>
    <xf numFmtId="0" fontId="0" fillId="3" borderId="30" xfId="0" applyFill="1" applyBorder="1"/>
    <xf numFmtId="0" fontId="0" fillId="3" borderId="34" xfId="0" applyFill="1" applyBorder="1"/>
    <xf numFmtId="0" fontId="2" fillId="0" borderId="30" xfId="0" applyFont="1" applyBorder="1"/>
    <xf numFmtId="0" fontId="0" fillId="0" borderId="41" xfId="0" applyBorder="1"/>
    <xf numFmtId="0" fontId="2" fillId="0" borderId="37" xfId="0" applyFont="1" applyBorder="1"/>
    <xf numFmtId="0" fontId="2" fillId="0" borderId="40" xfId="0" applyFont="1" applyBorder="1"/>
    <xf numFmtId="0" fontId="2" fillId="0" borderId="39" xfId="0" applyFont="1" applyBorder="1"/>
    <xf numFmtId="0" fontId="2" fillId="6" borderId="5" xfId="0" applyFont="1" applyFill="1" applyBorder="1"/>
    <xf numFmtId="0" fontId="2" fillId="6" borderId="6" xfId="0" applyFont="1" applyFill="1" applyBorder="1"/>
    <xf numFmtId="0" fontId="2" fillId="6" borderId="0" xfId="0" applyFont="1" applyFill="1"/>
    <xf numFmtId="0" fontId="2" fillId="7" borderId="9" xfId="0" applyFont="1" applyFill="1" applyBorder="1"/>
    <xf numFmtId="0" fontId="2" fillId="7" borderId="12" xfId="0" applyFont="1" applyFill="1" applyBorder="1"/>
    <xf numFmtId="0" fontId="2" fillId="8" borderId="11" xfId="0" applyFont="1" applyFill="1" applyBorder="1"/>
    <xf numFmtId="0" fontId="2" fillId="8" borderId="9" xfId="0" applyFont="1" applyFill="1" applyBorder="1"/>
    <xf numFmtId="0" fontId="2" fillId="8" borderId="12" xfId="0" applyFont="1" applyFill="1" applyBorder="1"/>
    <xf numFmtId="0" fontId="2" fillId="8" borderId="0" xfId="0" applyFont="1" applyFill="1"/>
    <xf numFmtId="0" fontId="2" fillId="7" borderId="0" xfId="0" applyFont="1" applyFill="1"/>
    <xf numFmtId="0" fontId="10" fillId="9" borderId="3" xfId="1" applyNumberFormat="1" applyFont="1" applyFill="1" applyBorder="1" applyAlignment="1">
      <alignment horizontal="center" vertical="center"/>
    </xf>
    <xf numFmtId="0" fontId="2" fillId="3" borderId="6" xfId="0" applyFont="1" applyFill="1" applyBorder="1"/>
    <xf numFmtId="0" fontId="10" fillId="9" borderId="6" xfId="1" applyNumberFormat="1" applyFont="1" applyFill="1" applyBorder="1" applyAlignment="1">
      <alignment horizontal="center" vertical="center"/>
    </xf>
    <xf numFmtId="0" fontId="10" fillId="9" borderId="5" xfId="1" applyNumberFormat="1" applyFont="1" applyFill="1" applyBorder="1" applyAlignment="1">
      <alignment horizontal="center" vertical="center"/>
    </xf>
    <xf numFmtId="0" fontId="0" fillId="6" borderId="0" xfId="0" applyFill="1"/>
    <xf numFmtId="0" fontId="10" fillId="0" borderId="13" xfId="0" applyFont="1" applyBorder="1" applyAlignment="1">
      <alignment horizontal="center" vertical="center" wrapText="1"/>
    </xf>
    <xf numFmtId="0" fontId="0" fillId="0" borderId="37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2" fillId="3" borderId="10" xfId="0" applyFont="1" applyFill="1" applyBorder="1"/>
    <xf numFmtId="0" fontId="2" fillId="2" borderId="31" xfId="0" applyFont="1" applyFill="1" applyBorder="1"/>
    <xf numFmtId="0" fontId="0" fillId="0" borderId="43" xfId="0" applyBorder="1"/>
    <xf numFmtId="0" fontId="0" fillId="0" borderId="44" xfId="0" applyBorder="1"/>
    <xf numFmtId="0" fontId="2" fillId="2" borderId="32" xfId="0" applyFont="1" applyFill="1" applyBorder="1"/>
    <xf numFmtId="0" fontId="2" fillId="3" borderId="30" xfId="0" applyFont="1" applyFill="1" applyBorder="1"/>
    <xf numFmtId="0" fontId="2" fillId="3" borderId="31" xfId="0" applyFont="1" applyFill="1" applyBorder="1"/>
    <xf numFmtId="9" fontId="2" fillId="10" borderId="39" xfId="0" applyNumberFormat="1" applyFont="1" applyFill="1" applyBorder="1"/>
    <xf numFmtId="0" fontId="2" fillId="10" borderId="21" xfId="0" applyFont="1" applyFill="1" applyBorder="1"/>
    <xf numFmtId="0" fontId="2" fillId="10" borderId="31" xfId="0" applyFont="1" applyFill="1" applyBorder="1"/>
    <xf numFmtId="0" fontId="2" fillId="10" borderId="37" xfId="0" applyFont="1" applyFill="1" applyBorder="1"/>
    <xf numFmtId="0" fontId="2" fillId="10" borderId="40" xfId="0" applyFont="1" applyFill="1" applyBorder="1"/>
    <xf numFmtId="0" fontId="2" fillId="10" borderId="39" xfId="0" applyFont="1" applyFill="1" applyBorder="1"/>
    <xf numFmtId="0" fontId="2" fillId="10" borderId="32" xfId="0" applyFont="1" applyFill="1" applyBorder="1"/>
    <xf numFmtId="9" fontId="2" fillId="10" borderId="34" xfId="0" applyNumberFormat="1" applyFont="1" applyFill="1" applyBorder="1"/>
    <xf numFmtId="0" fontId="2" fillId="10" borderId="38" xfId="0" applyFont="1" applyFill="1" applyBorder="1"/>
    <xf numFmtId="0" fontId="2" fillId="10" borderId="30" xfId="0" applyFont="1" applyFill="1" applyBorder="1"/>
    <xf numFmtId="0" fontId="2" fillId="10" borderId="34" xfId="0" applyFont="1" applyFill="1" applyBorder="1"/>
    <xf numFmtId="0" fontId="2" fillId="10" borderId="35" xfId="0" applyFont="1" applyFill="1" applyBorder="1"/>
    <xf numFmtId="0" fontId="2" fillId="10" borderId="36" xfId="0" applyFont="1" applyFill="1" applyBorder="1"/>
    <xf numFmtId="0" fontId="0" fillId="10" borderId="32" xfId="0" applyFill="1" applyBorder="1"/>
    <xf numFmtId="0" fontId="0" fillId="10" borderId="16" xfId="0" applyFill="1" applyBorder="1"/>
    <xf numFmtId="0" fontId="0" fillId="10" borderId="39" xfId="0" applyFill="1" applyBorder="1"/>
    <xf numFmtId="0" fontId="0" fillId="10" borderId="41" xfId="0" applyFill="1" applyBorder="1"/>
    <xf numFmtId="0" fontId="2" fillId="10" borderId="41" xfId="0" applyFont="1" applyFill="1" applyBorder="1"/>
    <xf numFmtId="0" fontId="2" fillId="10" borderId="16" xfId="0" applyFont="1" applyFill="1" applyBorder="1"/>
    <xf numFmtId="0" fontId="0" fillId="2" borderId="31" xfId="0" applyFill="1" applyBorder="1"/>
    <xf numFmtId="0" fontId="2" fillId="2" borderId="30" xfId="0" applyFont="1" applyFill="1" applyBorder="1"/>
    <xf numFmtId="0" fontId="2" fillId="9" borderId="32" xfId="0" applyFont="1" applyFill="1" applyBorder="1"/>
    <xf numFmtId="0" fontId="2" fillId="9" borderId="34" xfId="0" applyFont="1" applyFill="1" applyBorder="1"/>
    <xf numFmtId="44" fontId="10" fillId="0" borderId="0" xfId="1" applyFont="1" applyAlignment="1">
      <alignment horizontal="center" vertical="center"/>
    </xf>
    <xf numFmtId="44" fontId="10" fillId="0" borderId="0" xfId="1" applyFont="1" applyBorder="1" applyAlignment="1">
      <alignment horizontal="center" vertical="center" wrapText="1"/>
    </xf>
    <xf numFmtId="44" fontId="10" fillId="0" borderId="0" xfId="1" applyFont="1" applyBorder="1" applyAlignment="1">
      <alignment horizontal="center" vertical="center"/>
    </xf>
    <xf numFmtId="0" fontId="2" fillId="0" borderId="47" xfId="0" applyFont="1" applyBorder="1" applyAlignment="1">
      <alignment horizontal="center"/>
    </xf>
    <xf numFmtId="44" fontId="10" fillId="0" borderId="47" xfId="1" applyFont="1" applyBorder="1" applyAlignment="1">
      <alignment horizontal="center" vertical="center" wrapText="1"/>
    </xf>
    <xf numFmtId="44" fontId="10" fillId="0" borderId="47" xfId="1" applyFont="1" applyBorder="1" applyAlignment="1">
      <alignment horizontal="center" vertical="center"/>
    </xf>
    <xf numFmtId="0" fontId="5" fillId="0" borderId="47" xfId="0" applyFont="1" applyBorder="1" applyAlignment="1">
      <alignment horizontal="left" vertical="center" wrapText="1"/>
    </xf>
    <xf numFmtId="0" fontId="7" fillId="0" borderId="47" xfId="0" applyFont="1" applyBorder="1" applyAlignment="1">
      <alignment horizontal="left" vertical="center" wrapText="1"/>
    </xf>
    <xf numFmtId="0" fontId="12" fillId="0" borderId="47" xfId="0" applyFont="1" applyBorder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44" fontId="10" fillId="0" borderId="48" xfId="1" applyFont="1" applyBorder="1" applyAlignment="1">
      <alignment horizontal="center" vertical="center"/>
    </xf>
    <xf numFmtId="44" fontId="10" fillId="0" borderId="49" xfId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0" xfId="0" applyBorder="1" applyAlignment="1">
      <alignment horizontal="left"/>
    </xf>
    <xf numFmtId="0" fontId="5" fillId="0" borderId="47" xfId="0" applyFont="1" applyBorder="1" applyAlignment="1">
      <alignment horizontal="left" vertical="center" wrapText="1"/>
    </xf>
    <xf numFmtId="44" fontId="10" fillId="0" borderId="47" xfId="1" applyFont="1" applyBorder="1" applyAlignment="1">
      <alignment horizontal="center" vertical="center"/>
    </xf>
    <xf numFmtId="0" fontId="2" fillId="0" borderId="48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5" fillId="0" borderId="48" xfId="0" applyFont="1" applyBorder="1" applyAlignment="1">
      <alignment horizontal="left" vertical="center" wrapText="1"/>
    </xf>
    <xf numFmtId="0" fontId="5" fillId="0" borderId="49" xfId="0" applyFont="1" applyBorder="1" applyAlignment="1">
      <alignment horizontal="left" vertical="center" wrapText="1"/>
    </xf>
    <xf numFmtId="0" fontId="2" fillId="0" borderId="47" xfId="0" applyFont="1" applyBorder="1" applyAlignment="1">
      <alignment horizontal="center" textRotation="90"/>
    </xf>
    <xf numFmtId="0" fontId="2" fillId="0" borderId="47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5" fillId="0" borderId="28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44" fontId="10" fillId="0" borderId="47" xfId="1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11" fillId="0" borderId="47" xfId="0" applyFont="1" applyBorder="1" applyAlignment="1">
      <alignment horizontal="center" textRotation="255"/>
    </xf>
    <xf numFmtId="0" fontId="2" fillId="0" borderId="20" xfId="0" applyFont="1" applyBorder="1" applyAlignment="1">
      <alignment horizontal="center"/>
    </xf>
    <xf numFmtId="0" fontId="5" fillId="0" borderId="24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5" fillId="0" borderId="24" xfId="0" applyFont="1" applyBorder="1" applyAlignment="1">
      <alignment horizontal="center" wrapText="1"/>
    </xf>
    <xf numFmtId="0" fontId="5" fillId="0" borderId="25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30" xfId="0" applyFont="1" applyBorder="1" applyAlignment="1">
      <alignment horizontal="center" wrapText="1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0" fillId="0" borderId="10" xfId="0" applyFont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10" fillId="0" borderId="13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0" fillId="0" borderId="37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8C9F48-8A0D-41D8-BDFC-A175D6E19F88}">
  <dimension ref="A1:V24"/>
  <sheetViews>
    <sheetView tabSelected="1" zoomScale="106" zoomScaleNormal="106" workbookViewId="0">
      <selection activeCell="E12" sqref="E12"/>
    </sheetView>
  </sheetViews>
  <sheetFormatPr defaultRowHeight="14.4" x14ac:dyDescent="0.3"/>
  <cols>
    <col min="1" max="1" width="3.33203125" style="3" customWidth="1"/>
    <col min="2" max="2" width="5.21875" style="3" customWidth="1"/>
    <col min="3" max="3" width="7.44140625" style="3" customWidth="1"/>
    <col min="4" max="4" width="5.33203125" style="3" customWidth="1"/>
    <col min="5" max="5" width="51.6640625" customWidth="1"/>
    <col min="6" max="10" width="13.88671875" style="137" customWidth="1"/>
    <col min="11" max="11" width="4" customWidth="1"/>
    <col min="12" max="12" width="24" customWidth="1"/>
    <col min="14" max="14" width="0.33203125" customWidth="1"/>
    <col min="15" max="15" width="10.33203125" hidden="1" customWidth="1"/>
    <col min="16" max="22" width="8.88671875" hidden="1" customWidth="1"/>
  </cols>
  <sheetData>
    <row r="1" spans="1:10" x14ac:dyDescent="0.3">
      <c r="A1" s="3" t="s">
        <v>93</v>
      </c>
    </row>
    <row r="2" spans="1:10" ht="16.8" customHeight="1" x14ac:dyDescent="0.3">
      <c r="A2" s="149" t="s">
        <v>92</v>
      </c>
      <c r="B2" s="149"/>
      <c r="C2" s="149"/>
      <c r="D2" s="149"/>
      <c r="E2" s="149"/>
      <c r="F2" s="149"/>
      <c r="G2" s="149"/>
      <c r="H2" s="149"/>
      <c r="I2" s="149"/>
    </row>
    <row r="3" spans="1:10" ht="9.6" customHeight="1" x14ac:dyDescent="0.3"/>
    <row r="4" spans="1:10" ht="30.6" customHeight="1" x14ac:dyDescent="0.3">
      <c r="A4" s="158" t="s">
        <v>26</v>
      </c>
      <c r="B4" s="157" t="s">
        <v>84</v>
      </c>
      <c r="C4" s="157" t="s">
        <v>46</v>
      </c>
      <c r="D4" s="171" t="s">
        <v>85</v>
      </c>
      <c r="E4" s="170" t="s">
        <v>86</v>
      </c>
      <c r="F4" s="169" t="s">
        <v>87</v>
      </c>
      <c r="G4" s="169" t="s">
        <v>88</v>
      </c>
      <c r="H4" s="152" t="s">
        <v>89</v>
      </c>
      <c r="I4" s="152"/>
    </row>
    <row r="5" spans="1:10" ht="38.4" customHeight="1" x14ac:dyDescent="0.3">
      <c r="A5" s="158"/>
      <c r="B5" s="157"/>
      <c r="C5" s="157"/>
      <c r="D5" s="171"/>
      <c r="E5" s="170"/>
      <c r="F5" s="169"/>
      <c r="G5" s="169"/>
      <c r="H5" s="141" t="s">
        <v>90</v>
      </c>
      <c r="I5" s="141" t="s">
        <v>91</v>
      </c>
      <c r="J5" s="138"/>
    </row>
    <row r="6" spans="1:10" ht="0.6" customHeight="1" x14ac:dyDescent="0.3">
      <c r="A6" s="158">
        <v>1</v>
      </c>
      <c r="B6" s="153">
        <v>926</v>
      </c>
      <c r="C6" s="153">
        <v>92605</v>
      </c>
      <c r="D6" s="153">
        <v>282</v>
      </c>
      <c r="E6" s="155" t="s">
        <v>27</v>
      </c>
      <c r="F6" s="147">
        <v>70000</v>
      </c>
      <c r="G6" s="147">
        <v>64000</v>
      </c>
      <c r="H6" s="147">
        <f>G6</f>
        <v>64000</v>
      </c>
      <c r="I6" s="147"/>
      <c r="J6" s="139"/>
    </row>
    <row r="7" spans="1:10" ht="24" customHeight="1" x14ac:dyDescent="0.3">
      <c r="A7" s="158"/>
      <c r="B7" s="154"/>
      <c r="C7" s="154"/>
      <c r="D7" s="154"/>
      <c r="E7" s="156"/>
      <c r="F7" s="148"/>
      <c r="G7" s="148"/>
      <c r="H7" s="148"/>
      <c r="I7" s="148"/>
      <c r="J7" s="139"/>
    </row>
    <row r="8" spans="1:10" ht="25.2" customHeight="1" x14ac:dyDescent="0.3">
      <c r="A8" s="140">
        <v>2</v>
      </c>
      <c r="B8" s="140">
        <v>921</v>
      </c>
      <c r="C8" s="140">
        <v>92105</v>
      </c>
      <c r="D8" s="140">
        <v>282</v>
      </c>
      <c r="E8" s="143" t="s">
        <v>6</v>
      </c>
      <c r="F8" s="142">
        <v>30000</v>
      </c>
      <c r="G8" s="142">
        <v>30000</v>
      </c>
      <c r="H8" s="142">
        <f>G8</f>
        <v>30000</v>
      </c>
      <c r="I8" s="142"/>
      <c r="J8" s="139"/>
    </row>
    <row r="9" spans="1:10" ht="13.2" customHeight="1" x14ac:dyDescent="0.3">
      <c r="A9" s="158">
        <v>3</v>
      </c>
      <c r="B9" s="158">
        <v>851</v>
      </c>
      <c r="C9" s="158">
        <v>85195</v>
      </c>
      <c r="D9" s="158">
        <v>282</v>
      </c>
      <c r="E9" s="151" t="s">
        <v>98</v>
      </c>
      <c r="F9" s="152">
        <v>15000</v>
      </c>
      <c r="G9" s="152">
        <v>60000</v>
      </c>
      <c r="H9" s="152">
        <v>60000</v>
      </c>
      <c r="I9" s="147"/>
      <c r="J9" s="139"/>
    </row>
    <row r="10" spans="1:10" ht="27" customHeight="1" x14ac:dyDescent="0.3">
      <c r="A10" s="158"/>
      <c r="B10" s="158"/>
      <c r="C10" s="158"/>
      <c r="D10" s="158"/>
      <c r="E10" s="151"/>
      <c r="F10" s="152"/>
      <c r="G10" s="152"/>
      <c r="H10" s="152"/>
      <c r="I10" s="148"/>
      <c r="J10" s="139"/>
    </row>
    <row r="11" spans="1:10" ht="30" customHeight="1" x14ac:dyDescent="0.3">
      <c r="A11" s="140">
        <v>4</v>
      </c>
      <c r="B11" s="140">
        <v>852</v>
      </c>
      <c r="C11" s="140">
        <v>85295</v>
      </c>
      <c r="D11" s="140">
        <v>282</v>
      </c>
      <c r="E11" s="143" t="s">
        <v>28</v>
      </c>
      <c r="F11" s="142">
        <v>70000</v>
      </c>
      <c r="G11" s="142">
        <f>H11</f>
        <v>0</v>
      </c>
      <c r="H11" s="142">
        <v>0</v>
      </c>
      <c r="I11" s="142"/>
      <c r="J11" s="139"/>
    </row>
    <row r="12" spans="1:10" ht="24.6" customHeight="1" x14ac:dyDescent="0.3">
      <c r="A12" s="140">
        <v>5</v>
      </c>
      <c r="B12" s="140">
        <v>750</v>
      </c>
      <c r="C12" s="140">
        <v>75095</v>
      </c>
      <c r="D12" s="140">
        <v>282</v>
      </c>
      <c r="E12" s="143" t="s">
        <v>30</v>
      </c>
      <c r="F12" s="142">
        <v>10000</v>
      </c>
      <c r="G12" s="142">
        <v>0</v>
      </c>
      <c r="H12" s="142">
        <v>0</v>
      </c>
      <c r="I12" s="142"/>
      <c r="J12" s="139"/>
    </row>
    <row r="13" spans="1:10" x14ac:dyDescent="0.3">
      <c r="A13" s="140">
        <v>6</v>
      </c>
      <c r="B13" s="140">
        <v>855</v>
      </c>
      <c r="C13" s="140">
        <v>85595</v>
      </c>
      <c r="D13" s="140">
        <v>282</v>
      </c>
      <c r="E13" s="144" t="s">
        <v>16</v>
      </c>
      <c r="F13" s="142">
        <v>5000</v>
      </c>
      <c r="G13" s="142">
        <v>0</v>
      </c>
      <c r="H13" s="142">
        <v>0</v>
      </c>
      <c r="I13" s="142"/>
      <c r="J13" s="139"/>
    </row>
    <row r="14" spans="1:10" x14ac:dyDescent="0.3">
      <c r="A14" s="140">
        <v>7</v>
      </c>
      <c r="B14" s="140">
        <v>754</v>
      </c>
      <c r="C14" s="140">
        <v>75495</v>
      </c>
      <c r="D14" s="140">
        <v>282</v>
      </c>
      <c r="E14" s="143" t="s">
        <v>19</v>
      </c>
      <c r="F14" s="142">
        <v>20000</v>
      </c>
      <c r="G14" s="142">
        <v>15000</v>
      </c>
      <c r="H14" s="142">
        <f>G14</f>
        <v>15000</v>
      </c>
      <c r="I14" s="142"/>
      <c r="J14" s="139"/>
    </row>
    <row r="15" spans="1:10" ht="24.6" customHeight="1" x14ac:dyDescent="0.3">
      <c r="A15" s="140">
        <v>8</v>
      </c>
      <c r="B15" s="140">
        <v>900</v>
      </c>
      <c r="C15" s="140">
        <v>90095</v>
      </c>
      <c r="D15" s="140">
        <v>282</v>
      </c>
      <c r="E15" s="143" t="s">
        <v>29</v>
      </c>
      <c r="F15" s="142">
        <v>10000</v>
      </c>
      <c r="G15" s="142">
        <v>20000</v>
      </c>
      <c r="H15" s="142">
        <f>G15</f>
        <v>20000</v>
      </c>
      <c r="I15" s="142"/>
      <c r="J15" s="139"/>
    </row>
    <row r="16" spans="1:10" ht="94.8" customHeight="1" x14ac:dyDescent="0.3">
      <c r="A16" s="140">
        <v>9</v>
      </c>
      <c r="B16" s="140">
        <v>853</v>
      </c>
      <c r="C16" s="140">
        <v>85395</v>
      </c>
      <c r="D16" s="140">
        <v>282</v>
      </c>
      <c r="E16" s="145" t="s">
        <v>99</v>
      </c>
      <c r="F16" s="142">
        <v>10000</v>
      </c>
      <c r="G16" s="142">
        <v>75000</v>
      </c>
      <c r="H16" s="142">
        <f>G16</f>
        <v>75000</v>
      </c>
      <c r="I16" s="142"/>
      <c r="J16" s="139"/>
    </row>
    <row r="17" spans="1:10" ht="21" customHeight="1" x14ac:dyDescent="0.3">
      <c r="A17" s="140"/>
      <c r="B17" s="140"/>
      <c r="C17" s="140"/>
      <c r="D17" s="140"/>
      <c r="E17" s="143" t="s">
        <v>25</v>
      </c>
      <c r="F17" s="142">
        <f>SUM(F6:F16)</f>
        <v>240000</v>
      </c>
      <c r="G17" s="142">
        <f>SUM(G6:G16)</f>
        <v>264000</v>
      </c>
      <c r="H17" s="142">
        <f>SUM(H6:H16)</f>
        <v>264000</v>
      </c>
      <c r="I17" s="142"/>
      <c r="J17" s="139"/>
    </row>
    <row r="18" spans="1:10" x14ac:dyDescent="0.3">
      <c r="A18" s="150" t="s">
        <v>94</v>
      </c>
      <c r="B18" s="150"/>
      <c r="C18" s="150"/>
      <c r="D18" s="150"/>
      <c r="E18" s="150"/>
      <c r="F18"/>
      <c r="G18"/>
      <c r="H18"/>
      <c r="I18"/>
      <c r="J18"/>
    </row>
    <row r="19" spans="1:10" x14ac:dyDescent="0.3">
      <c r="A19"/>
      <c r="B19"/>
      <c r="C19" t="s">
        <v>95</v>
      </c>
      <c r="D19"/>
      <c r="E19" s="146" t="s">
        <v>96</v>
      </c>
      <c r="F19"/>
      <c r="G19" t="s">
        <v>97</v>
      </c>
      <c r="H19"/>
      <c r="I19"/>
      <c r="J19"/>
    </row>
    <row r="20" spans="1:10" x14ac:dyDescent="0.3">
      <c r="A20"/>
      <c r="B20"/>
      <c r="C20"/>
      <c r="D20"/>
      <c r="F20"/>
      <c r="G20"/>
      <c r="H20"/>
      <c r="I20"/>
      <c r="J20"/>
    </row>
    <row r="21" spans="1:10" ht="21" customHeight="1" x14ac:dyDescent="0.3">
      <c r="A21"/>
      <c r="B21"/>
      <c r="C21"/>
      <c r="D21"/>
      <c r="F21"/>
      <c r="G21"/>
      <c r="H21"/>
      <c r="I21"/>
      <c r="J21"/>
    </row>
    <row r="22" spans="1:10" ht="55.8" customHeight="1" x14ac:dyDescent="0.3">
      <c r="A22"/>
      <c r="B22"/>
      <c r="C22"/>
      <c r="D22"/>
      <c r="F22"/>
      <c r="G22"/>
      <c r="H22"/>
      <c r="I22"/>
      <c r="J22"/>
    </row>
    <row r="23" spans="1:10" x14ac:dyDescent="0.3">
      <c r="A23"/>
      <c r="B23"/>
      <c r="C23"/>
      <c r="D23"/>
      <c r="F23"/>
      <c r="G23"/>
      <c r="H23"/>
      <c r="I23"/>
      <c r="J23"/>
    </row>
    <row r="24" spans="1:10" x14ac:dyDescent="0.3">
      <c r="A24"/>
      <c r="B24"/>
      <c r="C24"/>
      <c r="D24"/>
      <c r="F24"/>
      <c r="G24"/>
      <c r="H24"/>
      <c r="I24"/>
      <c r="J24"/>
    </row>
  </sheetData>
  <mergeCells count="28">
    <mergeCell ref="A6:A7"/>
    <mergeCell ref="C4:C5"/>
    <mergeCell ref="F4:F5"/>
    <mergeCell ref="G4:G5"/>
    <mergeCell ref="E4:E5"/>
    <mergeCell ref="D4:D5"/>
    <mergeCell ref="H4:I4"/>
    <mergeCell ref="A4:A5"/>
    <mergeCell ref="A9:A10"/>
    <mergeCell ref="B9:B10"/>
    <mergeCell ref="C9:C10"/>
    <mergeCell ref="D9:D10"/>
    <mergeCell ref="H6:H7"/>
    <mergeCell ref="I6:I7"/>
    <mergeCell ref="I9:I10"/>
    <mergeCell ref="A2:I2"/>
    <mergeCell ref="A18:E18"/>
    <mergeCell ref="E9:E10"/>
    <mergeCell ref="F9:F10"/>
    <mergeCell ref="G9:G10"/>
    <mergeCell ref="H9:H10"/>
    <mergeCell ref="B6:B7"/>
    <mergeCell ref="C6:C7"/>
    <mergeCell ref="D6:D7"/>
    <mergeCell ref="E6:E7"/>
    <mergeCell ref="F6:F7"/>
    <mergeCell ref="G6:G7"/>
    <mergeCell ref="B4:B5"/>
  </mergeCells>
  <pageMargins left="0.7" right="0.7" top="0.75" bottom="0.75" header="0.3" footer="0.3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CF10BE-DB11-4311-BC3B-26519682267D}">
  <dimension ref="A1:M23"/>
  <sheetViews>
    <sheetView view="pageBreakPreview" zoomScale="60" zoomScaleNormal="106" workbookViewId="0">
      <selection activeCell="C6" sqref="C6"/>
    </sheetView>
  </sheetViews>
  <sheetFormatPr defaultRowHeight="14.4" x14ac:dyDescent="0.3"/>
  <cols>
    <col min="1" max="1" width="4" customWidth="1"/>
    <col min="2" max="2" width="24" customWidth="1"/>
    <col min="3" max="3" width="8.88671875" style="52"/>
    <col min="4" max="4" width="8.33203125" customWidth="1"/>
    <col min="5" max="5" width="10.33203125" customWidth="1"/>
    <col min="9" max="9" width="8.88671875" style="3"/>
    <col min="11" max="11" width="8.88671875" style="3"/>
  </cols>
  <sheetData>
    <row r="1" spans="1:13" x14ac:dyDescent="0.3">
      <c r="A1" s="182" t="s">
        <v>81</v>
      </c>
      <c r="B1" s="182"/>
      <c r="C1" s="182"/>
      <c r="D1" s="182"/>
      <c r="E1" s="182"/>
    </row>
    <row r="2" spans="1:13" ht="1.2" customHeight="1" thickBot="1" x14ac:dyDescent="0.35"/>
    <row r="3" spans="1:13" ht="38.4" customHeight="1" thickTop="1" thickBot="1" x14ac:dyDescent="0.35">
      <c r="A3" s="61" t="s">
        <v>51</v>
      </c>
      <c r="B3" s="60" t="s">
        <v>0</v>
      </c>
      <c r="C3" s="70" t="s">
        <v>46</v>
      </c>
      <c r="D3" s="179" t="s">
        <v>78</v>
      </c>
      <c r="E3" s="181"/>
      <c r="F3" s="179" t="s">
        <v>79</v>
      </c>
      <c r="G3" s="181"/>
      <c r="H3" s="181"/>
      <c r="I3" s="180"/>
      <c r="J3" s="183" t="s">
        <v>80</v>
      </c>
      <c r="K3" s="181"/>
      <c r="L3" s="180"/>
    </row>
    <row r="4" spans="1:13" ht="15.6" thickTop="1" thickBot="1" x14ac:dyDescent="0.35">
      <c r="A4" s="172">
        <v>1</v>
      </c>
      <c r="B4" s="173" t="s">
        <v>27</v>
      </c>
      <c r="C4" s="167">
        <v>92605</v>
      </c>
      <c r="D4" s="82">
        <v>70000</v>
      </c>
      <c r="E4" s="72"/>
      <c r="F4" s="76">
        <f>D4*1.2</f>
        <v>84000</v>
      </c>
      <c r="G4" s="79"/>
      <c r="H4" s="76"/>
      <c r="I4" s="114">
        <v>0.2</v>
      </c>
      <c r="J4" s="74"/>
      <c r="K4" s="121">
        <v>0.1</v>
      </c>
      <c r="L4" s="119" t="s">
        <v>73</v>
      </c>
      <c r="M4" s="81"/>
    </row>
    <row r="5" spans="1:13" ht="33" customHeight="1" thickTop="1" thickBot="1" x14ac:dyDescent="0.35">
      <c r="A5" s="163"/>
      <c r="B5" s="166"/>
      <c r="C5" s="174"/>
      <c r="D5" s="82">
        <v>23000</v>
      </c>
      <c r="E5" s="73" t="s">
        <v>52</v>
      </c>
      <c r="F5" s="77">
        <f t="shared" ref="F5:F15" si="0">D5*1.2</f>
        <v>27600</v>
      </c>
      <c r="G5" s="78">
        <v>80000</v>
      </c>
      <c r="H5" s="77"/>
      <c r="I5" s="115">
        <v>80000</v>
      </c>
      <c r="J5" s="77">
        <f>D4+D5</f>
        <v>93000</v>
      </c>
      <c r="K5" s="122">
        <f>J5*1.1</f>
        <v>102300.00000000001</v>
      </c>
      <c r="L5" s="127"/>
    </row>
    <row r="6" spans="1:13" ht="31.2" customHeight="1" thickTop="1" thickBot="1" x14ac:dyDescent="0.35">
      <c r="A6" s="63">
        <v>2</v>
      </c>
      <c r="B6" s="59" t="s">
        <v>6</v>
      </c>
      <c r="C6" s="67">
        <v>92105</v>
      </c>
      <c r="D6" s="82">
        <v>30000</v>
      </c>
      <c r="E6" s="72"/>
      <c r="F6" s="77">
        <f t="shared" si="0"/>
        <v>36000</v>
      </c>
      <c r="G6" s="72">
        <v>34000</v>
      </c>
      <c r="H6" s="72"/>
      <c r="I6" s="116">
        <v>34000</v>
      </c>
      <c r="J6" s="71">
        <f>D6</f>
        <v>30000</v>
      </c>
      <c r="K6" s="123">
        <f>J6*1.1</f>
        <v>33000</v>
      </c>
      <c r="L6" s="128"/>
    </row>
    <row r="7" spans="1:13" ht="13.2" customHeight="1" thickTop="1" thickBot="1" x14ac:dyDescent="0.35">
      <c r="A7" s="172">
        <v>3</v>
      </c>
      <c r="B7" s="173" t="s">
        <v>47</v>
      </c>
      <c r="C7" s="167">
        <v>85195</v>
      </c>
      <c r="D7" s="82">
        <v>15000</v>
      </c>
      <c r="E7" s="72"/>
      <c r="F7" s="80">
        <f t="shared" si="0"/>
        <v>18000</v>
      </c>
      <c r="G7" s="80">
        <v>60000</v>
      </c>
      <c r="H7" s="79"/>
      <c r="I7" s="117"/>
      <c r="J7" s="74"/>
      <c r="K7" s="124"/>
      <c r="L7" s="129"/>
    </row>
    <row r="8" spans="1:13" ht="13.2" customHeight="1" thickTop="1" x14ac:dyDescent="0.3">
      <c r="A8" s="162"/>
      <c r="B8" s="165"/>
      <c r="C8" s="168"/>
      <c r="D8" s="83">
        <v>47000</v>
      </c>
      <c r="E8" s="105" t="s">
        <v>53</v>
      </c>
      <c r="F8" s="80">
        <f t="shared" si="0"/>
        <v>56400</v>
      </c>
      <c r="G8" s="80">
        <v>10000</v>
      </c>
      <c r="H8" s="80" t="s">
        <v>61</v>
      </c>
      <c r="I8" s="118"/>
      <c r="J8" s="81">
        <f>D7+D8</f>
        <v>62000</v>
      </c>
      <c r="K8" s="125">
        <f>J8*1.1</f>
        <v>68200</v>
      </c>
      <c r="L8" s="130"/>
    </row>
    <row r="9" spans="1:13" ht="30" customHeight="1" thickBot="1" x14ac:dyDescent="0.35">
      <c r="A9" s="163"/>
      <c r="B9" s="166"/>
      <c r="C9" s="174"/>
      <c r="D9" s="75"/>
      <c r="E9" s="106"/>
      <c r="F9" s="80"/>
      <c r="G9" s="77"/>
      <c r="H9" s="77"/>
      <c r="I9" s="115">
        <f>G7+G8</f>
        <v>70000</v>
      </c>
      <c r="J9" s="75"/>
      <c r="K9" s="122"/>
      <c r="L9" s="127"/>
    </row>
    <row r="10" spans="1:13" ht="24.6" customHeight="1" thickTop="1" x14ac:dyDescent="0.3">
      <c r="A10" s="172">
        <v>4</v>
      </c>
      <c r="B10" s="173" t="s">
        <v>19</v>
      </c>
      <c r="C10" s="167">
        <v>75495</v>
      </c>
      <c r="D10" s="74">
        <v>20000</v>
      </c>
      <c r="E10" s="79"/>
      <c r="F10" s="76">
        <f t="shared" si="0"/>
        <v>24000</v>
      </c>
      <c r="G10" s="85">
        <v>20000</v>
      </c>
      <c r="H10" s="80"/>
      <c r="I10" s="117">
        <v>20000</v>
      </c>
      <c r="J10" s="74">
        <f>D10</f>
        <v>20000</v>
      </c>
      <c r="K10" s="124">
        <f>J10*1.1</f>
        <v>22000</v>
      </c>
      <c r="L10" s="129"/>
    </row>
    <row r="11" spans="1:13" ht="15" thickBot="1" x14ac:dyDescent="0.35">
      <c r="A11" s="163"/>
      <c r="B11" s="166"/>
      <c r="C11" s="174"/>
      <c r="D11" s="75"/>
      <c r="E11" s="78"/>
      <c r="F11" s="77"/>
      <c r="G11" s="77"/>
      <c r="H11" s="78"/>
      <c r="I11" s="115"/>
      <c r="J11" s="75"/>
      <c r="K11" s="122"/>
      <c r="L11" s="127"/>
    </row>
    <row r="12" spans="1:13" ht="15.6" thickTop="1" thickBot="1" x14ac:dyDescent="0.35">
      <c r="A12" s="175">
        <v>5</v>
      </c>
      <c r="B12" s="177" t="s">
        <v>48</v>
      </c>
      <c r="C12" s="159">
        <v>90095</v>
      </c>
      <c r="D12" s="71">
        <v>5000</v>
      </c>
      <c r="E12" s="72" t="s">
        <v>54</v>
      </c>
      <c r="F12" s="76">
        <f t="shared" si="0"/>
        <v>6000</v>
      </c>
      <c r="G12" s="76"/>
      <c r="H12" s="79"/>
      <c r="I12" s="119"/>
      <c r="J12" s="109"/>
      <c r="K12" s="124"/>
      <c r="L12" s="129"/>
    </row>
    <row r="13" spans="1:13" ht="24.6" customHeight="1" thickTop="1" thickBot="1" x14ac:dyDescent="0.35">
      <c r="A13" s="176"/>
      <c r="B13" s="178"/>
      <c r="C13" s="160"/>
      <c r="D13" s="71">
        <v>10000</v>
      </c>
      <c r="E13" s="72"/>
      <c r="F13" s="77">
        <f t="shared" si="0"/>
        <v>12000</v>
      </c>
      <c r="G13" s="77">
        <v>15000</v>
      </c>
      <c r="H13" s="78"/>
      <c r="I13" s="120">
        <v>15000</v>
      </c>
      <c r="J13" s="110">
        <f>D13+D12</f>
        <v>15000</v>
      </c>
      <c r="K13" s="122">
        <f>J13*1.1</f>
        <v>16500</v>
      </c>
      <c r="L13" s="127"/>
    </row>
    <row r="14" spans="1:13" ht="22.2" customHeight="1" thickTop="1" x14ac:dyDescent="0.3">
      <c r="A14" s="161">
        <v>6</v>
      </c>
      <c r="B14" s="164" t="s">
        <v>49</v>
      </c>
      <c r="C14" s="167">
        <v>85395</v>
      </c>
      <c r="D14" s="74">
        <v>10000</v>
      </c>
      <c r="E14" s="79" t="s">
        <v>56</v>
      </c>
      <c r="F14" s="76">
        <f t="shared" si="0"/>
        <v>12000</v>
      </c>
      <c r="G14" s="76">
        <v>10000</v>
      </c>
      <c r="H14" s="79" t="s">
        <v>57</v>
      </c>
      <c r="I14" s="117"/>
      <c r="J14" s="74"/>
      <c r="K14" s="124"/>
      <c r="L14" s="129"/>
    </row>
    <row r="15" spans="1:13" ht="21" customHeight="1" x14ac:dyDescent="0.3">
      <c r="A15" s="162"/>
      <c r="B15" s="165"/>
      <c r="C15" s="168"/>
      <c r="D15" s="81">
        <v>10000</v>
      </c>
      <c r="E15" s="80" t="s">
        <v>55</v>
      </c>
      <c r="F15" s="85">
        <f t="shared" si="0"/>
        <v>12000</v>
      </c>
      <c r="G15" s="85">
        <v>10000</v>
      </c>
      <c r="H15" s="80" t="s">
        <v>58</v>
      </c>
      <c r="I15" s="118"/>
      <c r="J15" s="81">
        <f>D14+D15</f>
        <v>20000</v>
      </c>
      <c r="K15" s="125">
        <f>J15*1.1</f>
        <v>22000</v>
      </c>
      <c r="L15" s="130"/>
    </row>
    <row r="16" spans="1:13" x14ac:dyDescent="0.3">
      <c r="A16" s="162"/>
      <c r="B16" s="165"/>
      <c r="C16" s="168"/>
      <c r="D16" s="81"/>
      <c r="E16" s="80"/>
      <c r="F16" s="85"/>
      <c r="G16" s="85">
        <v>30000</v>
      </c>
      <c r="H16" s="80" t="s">
        <v>59</v>
      </c>
      <c r="I16" s="118">
        <f>G14+G15+G16+G17+G18</f>
        <v>69000</v>
      </c>
      <c r="J16" s="81"/>
      <c r="K16" s="125"/>
      <c r="L16" s="131">
        <f>G16</f>
        <v>30000</v>
      </c>
    </row>
    <row r="17" spans="1:13" x14ac:dyDescent="0.3">
      <c r="A17" s="162"/>
      <c r="B17" s="165"/>
      <c r="C17" s="168"/>
      <c r="D17" s="81"/>
      <c r="E17" s="80"/>
      <c r="F17" s="85"/>
      <c r="G17" s="85">
        <v>14000</v>
      </c>
      <c r="H17" s="80" t="s">
        <v>60</v>
      </c>
      <c r="I17" s="118"/>
      <c r="J17" s="81"/>
      <c r="K17" s="125"/>
      <c r="L17" s="130"/>
    </row>
    <row r="18" spans="1:13" x14ac:dyDescent="0.3">
      <c r="A18" s="162"/>
      <c r="B18" s="165"/>
      <c r="C18" s="168"/>
      <c r="D18" s="81"/>
      <c r="E18" s="80"/>
      <c r="F18" s="85"/>
      <c r="G18" s="85">
        <v>5000</v>
      </c>
      <c r="H18" s="80"/>
      <c r="I18" s="118"/>
      <c r="J18" s="81"/>
      <c r="K18" s="125"/>
      <c r="L18" s="130"/>
    </row>
    <row r="19" spans="1:13" ht="21" customHeight="1" thickBot="1" x14ac:dyDescent="0.35">
      <c r="A19" s="163"/>
      <c r="B19" s="166"/>
      <c r="C19" s="160"/>
      <c r="D19" s="75"/>
      <c r="E19" s="78"/>
      <c r="F19" s="77"/>
      <c r="G19" s="77"/>
      <c r="H19" s="78"/>
      <c r="I19" s="115"/>
      <c r="J19" s="75"/>
      <c r="K19" s="122"/>
      <c r="L19" s="127"/>
    </row>
    <row r="20" spans="1:13" ht="55.8" customHeight="1" thickTop="1" thickBot="1" x14ac:dyDescent="0.35">
      <c r="A20" s="64">
        <v>7</v>
      </c>
      <c r="B20" s="58" t="s">
        <v>50</v>
      </c>
      <c r="C20" s="68">
        <v>75095</v>
      </c>
      <c r="D20" s="71"/>
      <c r="E20" s="72"/>
      <c r="F20" s="66"/>
      <c r="G20" s="66"/>
      <c r="H20" s="72"/>
      <c r="I20" s="116"/>
      <c r="J20" s="71"/>
      <c r="K20" s="123"/>
      <c r="L20" s="128"/>
    </row>
    <row r="21" spans="1:13" ht="15.6" thickTop="1" thickBot="1" x14ac:dyDescent="0.35">
      <c r="A21" s="112"/>
      <c r="B21" s="66"/>
      <c r="C21" s="69"/>
      <c r="D21" s="134">
        <f>SUM(D4:D20)</f>
        <v>240000</v>
      </c>
      <c r="E21" s="133"/>
      <c r="F21" s="60">
        <f>SUM(F4:F20)</f>
        <v>288000</v>
      </c>
      <c r="G21" s="113">
        <f>SUM(G4:G20)</f>
        <v>288000</v>
      </c>
      <c r="H21" s="62"/>
      <c r="I21" s="108">
        <f t="shared" ref="I21:J21" si="1">SUM(I4:I20)</f>
        <v>288000.2</v>
      </c>
      <c r="J21" s="62">
        <f t="shared" si="1"/>
        <v>240000</v>
      </c>
      <c r="K21" s="126">
        <f>SUM(K5:K20)</f>
        <v>264000</v>
      </c>
      <c r="L21" s="132">
        <f>SUM(L5:L20)</f>
        <v>30000</v>
      </c>
      <c r="M21" s="3"/>
    </row>
    <row r="22" spans="1:13" ht="15.6" thickTop="1" thickBot="1" x14ac:dyDescent="0.35">
      <c r="L22" s="111">
        <f>K21+L21</f>
        <v>294000</v>
      </c>
    </row>
    <row r="23" spans="1:13" ht="15" thickTop="1" x14ac:dyDescent="0.3"/>
  </sheetData>
  <mergeCells count="19">
    <mergeCell ref="F3:I3"/>
    <mergeCell ref="J3:L3"/>
    <mergeCell ref="A4:A5"/>
    <mergeCell ref="B4:B5"/>
    <mergeCell ref="C4:C5"/>
    <mergeCell ref="C12:C13"/>
    <mergeCell ref="A14:A19"/>
    <mergeCell ref="B14:B19"/>
    <mergeCell ref="C14:C19"/>
    <mergeCell ref="A1:E1"/>
    <mergeCell ref="A7:A9"/>
    <mergeCell ref="B7:B9"/>
    <mergeCell ref="C7:C9"/>
    <mergeCell ref="A10:A11"/>
    <mergeCell ref="B10:B11"/>
    <mergeCell ref="C10:C11"/>
    <mergeCell ref="A12:A13"/>
    <mergeCell ref="B12:B13"/>
    <mergeCell ref="D3:E3"/>
  </mergeCells>
  <pageMargins left="0.7" right="0.7" top="0.75" bottom="0.75" header="0.3" footer="0.3"/>
  <pageSetup paperSize="9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972264-79CE-41A7-8D48-97718D271634}">
  <dimension ref="A2:U23"/>
  <sheetViews>
    <sheetView topLeftCell="A3" zoomScale="106" zoomScaleNormal="106" workbookViewId="0">
      <selection activeCell="S4" sqref="S4:S20"/>
    </sheetView>
  </sheetViews>
  <sheetFormatPr defaultRowHeight="14.4" x14ac:dyDescent="0.3"/>
  <cols>
    <col min="1" max="1" width="3.33203125" style="3" customWidth="1"/>
    <col min="2" max="2" width="39.21875" customWidth="1"/>
    <col min="3" max="3" width="10.44140625" style="19" customWidth="1"/>
    <col min="4" max="4" width="9.77734375" style="42" customWidth="1"/>
    <col min="5" max="5" width="6.88671875" style="3" customWidth="1"/>
    <col min="6" max="6" width="8.88671875" customWidth="1"/>
    <col min="7" max="7" width="4" customWidth="1"/>
    <col min="8" max="8" width="24" customWidth="1"/>
    <col min="9" max="9" width="8.88671875" style="52"/>
    <col min="10" max="10" width="8.33203125" customWidth="1"/>
    <col min="11" max="11" width="10.33203125" customWidth="1"/>
    <col min="15" max="15" width="8.88671875" style="3"/>
    <col min="17" max="17" width="8.88671875" style="3"/>
  </cols>
  <sheetData>
    <row r="2" spans="1:21" ht="1.2" customHeight="1" thickBot="1" x14ac:dyDescent="0.35"/>
    <row r="3" spans="1:21" ht="38.4" customHeight="1" thickTop="1" thickBot="1" x14ac:dyDescent="0.35">
      <c r="A3" s="4" t="s">
        <v>26</v>
      </c>
      <c r="B3" s="6" t="s">
        <v>0</v>
      </c>
      <c r="C3" s="21" t="s">
        <v>74</v>
      </c>
      <c r="D3" s="104" t="s">
        <v>75</v>
      </c>
      <c r="E3" s="187" t="s">
        <v>76</v>
      </c>
      <c r="F3" s="188"/>
      <c r="G3" s="61" t="s">
        <v>51</v>
      </c>
      <c r="H3" s="60" t="s">
        <v>0</v>
      </c>
      <c r="I3" s="70" t="s">
        <v>46</v>
      </c>
      <c r="J3" s="179" t="s">
        <v>78</v>
      </c>
      <c r="K3" s="181"/>
      <c r="L3" s="179" t="s">
        <v>79</v>
      </c>
      <c r="M3" s="181"/>
      <c r="N3" s="181"/>
      <c r="O3" s="180"/>
      <c r="P3" s="183" t="s">
        <v>80</v>
      </c>
      <c r="Q3" s="181"/>
      <c r="R3" s="180"/>
      <c r="S3" s="183" t="s">
        <v>83</v>
      </c>
      <c r="T3" s="181"/>
      <c r="U3" s="180"/>
    </row>
    <row r="4" spans="1:21" ht="15.6" thickTop="1" thickBot="1" x14ac:dyDescent="0.35">
      <c r="A4" s="185">
        <v>1</v>
      </c>
      <c r="B4" s="8" t="s">
        <v>3</v>
      </c>
      <c r="C4" s="25"/>
      <c r="D4" s="44"/>
      <c r="E4" s="47"/>
      <c r="G4" s="172">
        <v>1</v>
      </c>
      <c r="H4" s="173" t="s">
        <v>27</v>
      </c>
      <c r="I4" s="167">
        <v>92605</v>
      </c>
      <c r="J4" s="82">
        <v>70000</v>
      </c>
      <c r="K4" s="72"/>
      <c r="L4" s="76">
        <f>J4*1.2</f>
        <v>84000</v>
      </c>
      <c r="M4" s="79"/>
      <c r="N4" s="76"/>
      <c r="O4" s="114">
        <v>0.2</v>
      </c>
      <c r="P4" s="74"/>
      <c r="Q4" s="121">
        <v>0.1</v>
      </c>
      <c r="R4" s="119" t="s">
        <v>73</v>
      </c>
      <c r="S4" s="136"/>
      <c r="T4" s="121"/>
      <c r="U4" s="119"/>
    </row>
    <row r="5" spans="1:21" ht="33" customHeight="1" thickTop="1" thickBot="1" x14ac:dyDescent="0.35">
      <c r="A5" s="186"/>
      <c r="B5" s="9" t="s">
        <v>27</v>
      </c>
      <c r="C5" s="27">
        <v>70000</v>
      </c>
      <c r="D5" s="36">
        <f>C5*1.2</f>
        <v>84000</v>
      </c>
      <c r="E5" s="48"/>
      <c r="F5" s="53"/>
      <c r="G5" s="163"/>
      <c r="H5" s="166"/>
      <c r="I5" s="174"/>
      <c r="J5" s="82">
        <v>23000</v>
      </c>
      <c r="K5" s="73" t="s">
        <v>52</v>
      </c>
      <c r="L5" s="77">
        <f t="shared" ref="L5:L15" si="0">J5*1.2</f>
        <v>27600</v>
      </c>
      <c r="M5" s="78">
        <v>80000</v>
      </c>
      <c r="N5" s="77"/>
      <c r="O5" s="115">
        <v>80000</v>
      </c>
      <c r="P5" s="77">
        <f>J4+J5</f>
        <v>93000</v>
      </c>
      <c r="Q5" s="122">
        <f>P5*1.1</f>
        <v>102300.00000000001</v>
      </c>
      <c r="R5" s="127"/>
      <c r="S5" s="135">
        <v>64000</v>
      </c>
      <c r="T5" s="122"/>
      <c r="U5" s="127"/>
    </row>
    <row r="6" spans="1:21" ht="31.2" customHeight="1" thickTop="1" thickBot="1" x14ac:dyDescent="0.35">
      <c r="A6" s="5">
        <v>2</v>
      </c>
      <c r="B6" s="9" t="s">
        <v>6</v>
      </c>
      <c r="C6" s="27">
        <v>30000</v>
      </c>
      <c r="D6" s="36">
        <f>C6*1.2</f>
        <v>36000</v>
      </c>
      <c r="E6" s="48"/>
      <c r="F6" s="53"/>
      <c r="G6" s="63">
        <v>2</v>
      </c>
      <c r="H6" s="59" t="s">
        <v>6</v>
      </c>
      <c r="I6" s="67">
        <v>92105</v>
      </c>
      <c r="J6" s="82">
        <v>30000</v>
      </c>
      <c r="K6" s="72"/>
      <c r="L6" s="77">
        <f t="shared" si="0"/>
        <v>36000</v>
      </c>
      <c r="M6" s="72">
        <v>34000</v>
      </c>
      <c r="N6" s="72"/>
      <c r="O6" s="116">
        <v>34000</v>
      </c>
      <c r="P6" s="71">
        <f>J6</f>
        <v>30000</v>
      </c>
      <c r="Q6" s="123">
        <f>P6*1.1</f>
        <v>33000</v>
      </c>
      <c r="R6" s="128"/>
      <c r="S6" s="135">
        <v>30000</v>
      </c>
      <c r="T6" s="123"/>
      <c r="U6" s="128"/>
    </row>
    <row r="7" spans="1:21" ht="13.2" customHeight="1" thickTop="1" thickBot="1" x14ac:dyDescent="0.35">
      <c r="A7" s="5">
        <v>3</v>
      </c>
      <c r="B7" s="9" t="s">
        <v>9</v>
      </c>
      <c r="C7" s="25">
        <v>15000</v>
      </c>
      <c r="D7" s="36">
        <f>C7*1.2</f>
        <v>18000</v>
      </c>
      <c r="E7" s="189"/>
      <c r="F7" s="190"/>
      <c r="G7" s="172">
        <v>3</v>
      </c>
      <c r="H7" s="173" t="s">
        <v>47</v>
      </c>
      <c r="I7" s="167">
        <v>85195</v>
      </c>
      <c r="J7" s="82">
        <v>15000</v>
      </c>
      <c r="K7" s="72"/>
      <c r="L7" s="80">
        <f t="shared" si="0"/>
        <v>18000</v>
      </c>
      <c r="M7" s="80">
        <v>60000</v>
      </c>
      <c r="N7" s="79"/>
      <c r="O7" s="117"/>
      <c r="P7" s="74"/>
      <c r="Q7" s="124"/>
      <c r="R7" s="129"/>
      <c r="S7" s="135">
        <f t="shared" ref="S7:S20" si="1">Q7</f>
        <v>0</v>
      </c>
      <c r="T7" s="124"/>
      <c r="U7" s="129"/>
    </row>
    <row r="8" spans="1:21" ht="13.2" customHeight="1" thickTop="1" thickBot="1" x14ac:dyDescent="0.35">
      <c r="A8" s="5"/>
      <c r="B8" s="9"/>
      <c r="C8" s="25"/>
      <c r="D8" s="44"/>
      <c r="E8" s="191"/>
      <c r="F8" s="192"/>
      <c r="G8" s="162"/>
      <c r="H8" s="165"/>
      <c r="I8" s="168"/>
      <c r="J8" s="83">
        <v>47000</v>
      </c>
      <c r="K8" s="105" t="s">
        <v>53</v>
      </c>
      <c r="L8" s="80">
        <f t="shared" si="0"/>
        <v>56400</v>
      </c>
      <c r="M8" s="80">
        <v>10000</v>
      </c>
      <c r="N8" s="80" t="s">
        <v>82</v>
      </c>
      <c r="O8" s="118"/>
      <c r="P8" s="81">
        <f>J7+J8</f>
        <v>62000</v>
      </c>
      <c r="Q8" s="125">
        <f>P8*1.1</f>
        <v>68200</v>
      </c>
      <c r="R8" s="130"/>
      <c r="S8" s="135">
        <v>60000</v>
      </c>
      <c r="T8" s="125"/>
      <c r="U8" s="130"/>
    </row>
    <row r="9" spans="1:21" ht="30" customHeight="1" thickBot="1" x14ac:dyDescent="0.35">
      <c r="A9" s="5">
        <v>4</v>
      </c>
      <c r="B9" s="9" t="s">
        <v>28</v>
      </c>
      <c r="C9" s="33">
        <v>70000</v>
      </c>
      <c r="D9" s="44">
        <f>C9*1.2</f>
        <v>84000</v>
      </c>
      <c r="E9" s="193"/>
      <c r="F9" s="194"/>
      <c r="G9" s="163"/>
      <c r="H9" s="166"/>
      <c r="I9" s="174"/>
      <c r="J9" s="75"/>
      <c r="K9" s="106"/>
      <c r="L9" s="80"/>
      <c r="M9" s="77"/>
      <c r="N9" s="77"/>
      <c r="O9" s="115">
        <f>M7+M8</f>
        <v>70000</v>
      </c>
      <c r="P9" s="75"/>
      <c r="Q9" s="122"/>
      <c r="R9" s="127"/>
      <c r="S9" s="135">
        <f t="shared" si="1"/>
        <v>0</v>
      </c>
      <c r="T9" s="122"/>
      <c r="U9" s="127"/>
    </row>
    <row r="10" spans="1:21" ht="24.6" customHeight="1" thickTop="1" thickBot="1" x14ac:dyDescent="0.35">
      <c r="A10" s="184">
        <v>5</v>
      </c>
      <c r="B10" s="8" t="s">
        <v>12</v>
      </c>
      <c r="C10" s="31"/>
      <c r="D10" s="43"/>
      <c r="E10" s="46"/>
      <c r="F10" s="54"/>
      <c r="G10" s="172">
        <v>4</v>
      </c>
      <c r="H10" s="173" t="s">
        <v>19</v>
      </c>
      <c r="I10" s="167">
        <v>75495</v>
      </c>
      <c r="J10" s="74">
        <v>20000</v>
      </c>
      <c r="K10" s="79"/>
      <c r="L10" s="76">
        <f t="shared" si="0"/>
        <v>24000</v>
      </c>
      <c r="M10" s="85">
        <v>20000</v>
      </c>
      <c r="N10" s="80"/>
      <c r="O10" s="117">
        <v>20000</v>
      </c>
      <c r="P10" s="74">
        <f>J10</f>
        <v>20000</v>
      </c>
      <c r="Q10" s="124">
        <f>P10*1.1</f>
        <v>22000</v>
      </c>
      <c r="R10" s="129"/>
      <c r="S10" s="135">
        <v>15000</v>
      </c>
      <c r="T10" s="124"/>
      <c r="U10" s="129"/>
    </row>
    <row r="11" spans="1:21" ht="15.6" thickTop="1" thickBot="1" x14ac:dyDescent="0.35">
      <c r="A11" s="185"/>
      <c r="B11" s="8" t="s">
        <v>13</v>
      </c>
      <c r="C11" s="32"/>
      <c r="D11" s="44"/>
      <c r="E11" s="47">
        <v>14000</v>
      </c>
      <c r="F11" t="s">
        <v>77</v>
      </c>
      <c r="G11" s="163"/>
      <c r="H11" s="166"/>
      <c r="I11" s="174"/>
      <c r="J11" s="75"/>
      <c r="K11" s="78"/>
      <c r="L11" s="77"/>
      <c r="M11" s="77"/>
      <c r="N11" s="78"/>
      <c r="O11" s="115"/>
      <c r="P11" s="75"/>
      <c r="Q11" s="122"/>
      <c r="R11" s="127"/>
      <c r="S11" s="135">
        <f t="shared" si="1"/>
        <v>0</v>
      </c>
      <c r="T11" s="122"/>
      <c r="U11" s="127"/>
    </row>
    <row r="12" spans="1:21" ht="15.6" thickTop="1" thickBot="1" x14ac:dyDescent="0.35">
      <c r="A12" s="185"/>
      <c r="B12" s="8" t="s">
        <v>3</v>
      </c>
      <c r="C12" s="32"/>
      <c r="D12" s="44"/>
      <c r="E12" s="47">
        <v>30000</v>
      </c>
      <c r="F12" t="s">
        <v>39</v>
      </c>
      <c r="G12" s="175">
        <v>5</v>
      </c>
      <c r="H12" s="177" t="s">
        <v>48</v>
      </c>
      <c r="I12" s="159">
        <v>90095</v>
      </c>
      <c r="J12" s="71">
        <v>5000</v>
      </c>
      <c r="K12" s="72" t="s">
        <v>54</v>
      </c>
      <c r="L12" s="76">
        <f t="shared" si="0"/>
        <v>6000</v>
      </c>
      <c r="M12" s="76"/>
      <c r="N12" s="79"/>
      <c r="O12" s="119"/>
      <c r="P12" s="109"/>
      <c r="Q12" s="124"/>
      <c r="R12" s="129"/>
      <c r="S12" s="135">
        <f t="shared" si="1"/>
        <v>0</v>
      </c>
      <c r="T12" s="124"/>
      <c r="U12" s="129"/>
    </row>
    <row r="13" spans="1:21" ht="24.6" customHeight="1" thickTop="1" thickBot="1" x14ac:dyDescent="0.35">
      <c r="A13" s="186"/>
      <c r="B13" s="9" t="s">
        <v>30</v>
      </c>
      <c r="C13" s="33">
        <v>10000</v>
      </c>
      <c r="D13" s="36">
        <f>C13*1.2</f>
        <v>12000</v>
      </c>
      <c r="E13" s="48"/>
      <c r="F13" s="53"/>
      <c r="G13" s="176"/>
      <c r="H13" s="178"/>
      <c r="I13" s="160"/>
      <c r="J13" s="71">
        <v>10000</v>
      </c>
      <c r="K13" s="72"/>
      <c r="L13" s="77">
        <f t="shared" si="0"/>
        <v>12000</v>
      </c>
      <c r="M13" s="77">
        <v>15000</v>
      </c>
      <c r="N13" s="78"/>
      <c r="O13" s="120">
        <v>15000</v>
      </c>
      <c r="P13" s="110">
        <f>J13+J12</f>
        <v>15000</v>
      </c>
      <c r="Q13" s="122">
        <f>P13*1.1</f>
        <v>16500</v>
      </c>
      <c r="R13" s="127"/>
      <c r="S13" s="135">
        <v>20000</v>
      </c>
      <c r="T13" s="122"/>
      <c r="U13" s="127"/>
    </row>
    <row r="14" spans="1:21" ht="22.2" customHeight="1" thickTop="1" thickBot="1" x14ac:dyDescent="0.35">
      <c r="A14" s="5">
        <v>6</v>
      </c>
      <c r="B14" s="11" t="s">
        <v>16</v>
      </c>
      <c r="C14" s="33">
        <v>5000</v>
      </c>
      <c r="D14" s="36">
        <f>C14*1.2</f>
        <v>6000</v>
      </c>
      <c r="E14" s="48"/>
      <c r="F14" s="53"/>
      <c r="G14" s="161">
        <v>6</v>
      </c>
      <c r="H14" s="164" t="s">
        <v>49</v>
      </c>
      <c r="I14" s="167">
        <v>85395</v>
      </c>
      <c r="J14" s="74">
        <v>10000</v>
      </c>
      <c r="K14" s="79" t="s">
        <v>56</v>
      </c>
      <c r="L14" s="76">
        <f t="shared" si="0"/>
        <v>12000</v>
      </c>
      <c r="M14" s="76">
        <v>10000</v>
      </c>
      <c r="N14" s="79" t="s">
        <v>57</v>
      </c>
      <c r="O14" s="117"/>
      <c r="P14" s="74"/>
      <c r="Q14" s="124"/>
      <c r="R14" s="129"/>
      <c r="S14" s="135">
        <f t="shared" si="1"/>
        <v>0</v>
      </c>
      <c r="T14" s="124"/>
      <c r="U14" s="129"/>
    </row>
    <row r="15" spans="1:21" ht="21" customHeight="1" thickBot="1" x14ac:dyDescent="0.35">
      <c r="A15" s="5">
        <v>7</v>
      </c>
      <c r="B15" s="9" t="s">
        <v>19</v>
      </c>
      <c r="C15" s="33">
        <v>20000</v>
      </c>
      <c r="D15" s="36">
        <f>C15*1.2</f>
        <v>24000</v>
      </c>
      <c r="E15" s="48"/>
      <c r="F15" s="53"/>
      <c r="G15" s="162"/>
      <c r="H15" s="165"/>
      <c r="I15" s="168"/>
      <c r="J15" s="81">
        <v>10000</v>
      </c>
      <c r="K15" s="80" t="s">
        <v>55</v>
      </c>
      <c r="L15" s="85">
        <f t="shared" si="0"/>
        <v>12000</v>
      </c>
      <c r="M15" s="85">
        <v>10000</v>
      </c>
      <c r="N15" s="80" t="s">
        <v>58</v>
      </c>
      <c r="O15" s="118"/>
      <c r="P15" s="81">
        <f>J14+J15</f>
        <v>20000</v>
      </c>
      <c r="Q15" s="125">
        <f>P15*1.1</f>
        <v>22000</v>
      </c>
      <c r="R15" s="130"/>
      <c r="S15" s="135">
        <v>75000</v>
      </c>
      <c r="T15" s="125"/>
      <c r="U15" s="130"/>
    </row>
    <row r="16" spans="1:21" ht="15" thickBot="1" x14ac:dyDescent="0.35">
      <c r="A16" s="184">
        <v>8</v>
      </c>
      <c r="B16" s="8" t="s">
        <v>20</v>
      </c>
      <c r="C16" s="31"/>
      <c r="D16" s="43"/>
      <c r="E16" s="46"/>
      <c r="F16" s="54"/>
      <c r="G16" s="162"/>
      <c r="H16" s="165"/>
      <c r="I16" s="168"/>
      <c r="J16" s="81"/>
      <c r="K16" s="80"/>
      <c r="L16" s="85"/>
      <c r="M16" s="85">
        <v>30000</v>
      </c>
      <c r="N16" s="80" t="s">
        <v>59</v>
      </c>
      <c r="O16" s="118">
        <f>M14+M15+M16+M17+M18</f>
        <v>69000</v>
      </c>
      <c r="P16" s="81"/>
      <c r="Q16" s="125"/>
      <c r="R16" s="131">
        <f>M16</f>
        <v>30000</v>
      </c>
      <c r="S16" s="135">
        <f t="shared" si="1"/>
        <v>0</v>
      </c>
      <c r="T16" s="125"/>
      <c r="U16" s="131">
        <f>P16</f>
        <v>0</v>
      </c>
    </row>
    <row r="17" spans="1:21" ht="15.6" thickTop="1" thickBot="1" x14ac:dyDescent="0.35">
      <c r="A17" s="185"/>
      <c r="B17" s="8" t="s">
        <v>21</v>
      </c>
      <c r="C17" s="32"/>
      <c r="D17" s="44"/>
      <c r="E17" s="47"/>
      <c r="G17" s="162"/>
      <c r="H17" s="165"/>
      <c r="I17" s="168"/>
      <c r="J17" s="81"/>
      <c r="K17" s="80"/>
      <c r="L17" s="85"/>
      <c r="M17" s="85">
        <v>14000</v>
      </c>
      <c r="N17" s="80" t="s">
        <v>60</v>
      </c>
      <c r="O17" s="118"/>
      <c r="P17" s="81"/>
      <c r="Q17" s="125"/>
      <c r="R17" s="130"/>
      <c r="S17" s="135">
        <f t="shared" si="1"/>
        <v>0</v>
      </c>
      <c r="T17" s="125"/>
      <c r="U17" s="130"/>
    </row>
    <row r="18" spans="1:21" ht="15.6" thickTop="1" thickBot="1" x14ac:dyDescent="0.35">
      <c r="A18" s="185"/>
      <c r="B18" s="8" t="s">
        <v>3</v>
      </c>
      <c r="C18" s="32"/>
      <c r="D18" s="44"/>
      <c r="E18" s="47"/>
      <c r="G18" s="162"/>
      <c r="H18" s="165"/>
      <c r="I18" s="168"/>
      <c r="J18" s="81"/>
      <c r="K18" s="80"/>
      <c r="L18" s="85"/>
      <c r="M18" s="85">
        <v>5000</v>
      </c>
      <c r="N18" s="80"/>
      <c r="O18" s="118"/>
      <c r="P18" s="81"/>
      <c r="Q18" s="125"/>
      <c r="R18" s="130"/>
      <c r="S18" s="135">
        <f t="shared" si="1"/>
        <v>0</v>
      </c>
      <c r="T18" s="125"/>
      <c r="U18" s="130"/>
    </row>
    <row r="19" spans="1:21" ht="21" customHeight="1" thickTop="1" thickBot="1" x14ac:dyDescent="0.35">
      <c r="A19" s="186"/>
      <c r="B19" s="9" t="s">
        <v>29</v>
      </c>
      <c r="C19" s="33">
        <v>10000</v>
      </c>
      <c r="D19" s="36">
        <f>C19*1.2</f>
        <v>12000</v>
      </c>
      <c r="E19" s="48"/>
      <c r="F19" s="53"/>
      <c r="G19" s="163"/>
      <c r="H19" s="166"/>
      <c r="I19" s="160"/>
      <c r="J19" s="75"/>
      <c r="K19" s="78"/>
      <c r="L19" s="77"/>
      <c r="M19" s="77"/>
      <c r="N19" s="78"/>
      <c r="O19" s="115"/>
      <c r="P19" s="75"/>
      <c r="Q19" s="122"/>
      <c r="R19" s="127"/>
      <c r="S19" s="135">
        <f t="shared" si="1"/>
        <v>0</v>
      </c>
      <c r="T19" s="122"/>
      <c r="U19" s="127"/>
    </row>
    <row r="20" spans="1:21" ht="55.8" customHeight="1" thickTop="1" thickBot="1" x14ac:dyDescent="0.35">
      <c r="A20" s="5">
        <v>9</v>
      </c>
      <c r="B20" s="9" t="s">
        <v>24</v>
      </c>
      <c r="C20" s="33">
        <v>10000</v>
      </c>
      <c r="D20" s="36">
        <f>C20*1.2</f>
        <v>12000</v>
      </c>
      <c r="E20" s="49"/>
      <c r="F20" s="55"/>
      <c r="G20" s="64">
        <v>7</v>
      </c>
      <c r="H20" s="58" t="s">
        <v>50</v>
      </c>
      <c r="I20" s="68">
        <v>75095</v>
      </c>
      <c r="J20" s="71"/>
      <c r="K20" s="72"/>
      <c r="L20" s="66"/>
      <c r="M20" s="66"/>
      <c r="N20" s="72"/>
      <c r="O20" s="116"/>
      <c r="P20" s="71"/>
      <c r="Q20" s="123"/>
      <c r="R20" s="128"/>
      <c r="S20" s="135">
        <f t="shared" si="1"/>
        <v>0</v>
      </c>
      <c r="T20" s="123"/>
      <c r="U20" s="128"/>
    </row>
    <row r="21" spans="1:21" ht="16.8" thickTop="1" thickBot="1" x14ac:dyDescent="0.35">
      <c r="B21" s="12" t="s">
        <v>25</v>
      </c>
      <c r="C21" s="40">
        <f>SUM(C4:C20)</f>
        <v>240000</v>
      </c>
      <c r="D21" s="45">
        <f>SUM(D4:D20)</f>
        <v>288000</v>
      </c>
      <c r="E21" s="17">
        <f>SUM(E5:E20)</f>
        <v>44000</v>
      </c>
      <c r="F21" s="107">
        <f>D21+E21</f>
        <v>332000</v>
      </c>
      <c r="G21" s="112"/>
      <c r="H21" s="66"/>
      <c r="I21" s="69"/>
      <c r="J21" s="84">
        <f>SUM(J4:J20)</f>
        <v>240000</v>
      </c>
      <c r="K21" s="72"/>
      <c r="L21" s="60">
        <f>SUM(L4:L20)</f>
        <v>288000</v>
      </c>
      <c r="M21" s="113">
        <f>SUM(M4:M20)</f>
        <v>288000</v>
      </c>
      <c r="N21" s="62"/>
      <c r="O21" s="108">
        <f t="shared" ref="O21:P21" si="2">SUM(O4:O20)</f>
        <v>288000.2</v>
      </c>
      <c r="P21" s="62">
        <f t="shared" si="2"/>
        <v>240000</v>
      </c>
      <c r="Q21" s="126">
        <f>SUM(Q5:Q20)</f>
        <v>264000</v>
      </c>
      <c r="R21" s="132">
        <f>SUM(R5:R20)</f>
        <v>30000</v>
      </c>
      <c r="S21" s="135">
        <f>SUM(S5:S20)</f>
        <v>264000</v>
      </c>
      <c r="T21" s="126">
        <f>SUM(T5:T20)</f>
        <v>0</v>
      </c>
      <c r="U21" s="132">
        <f>SUM(U5:U20)</f>
        <v>0</v>
      </c>
    </row>
    <row r="22" spans="1:21" ht="15" thickBot="1" x14ac:dyDescent="0.35">
      <c r="R22" s="111">
        <f>Q21+R21</f>
        <v>294000</v>
      </c>
      <c r="T22" s="3"/>
      <c r="U22" s="111">
        <f>T21+U21</f>
        <v>0</v>
      </c>
    </row>
    <row r="23" spans="1:21" ht="15" thickTop="1" x14ac:dyDescent="0.3">
      <c r="T23" s="3"/>
    </row>
  </sheetData>
  <mergeCells count="24">
    <mergeCell ref="I14:I19"/>
    <mergeCell ref="J3:K3"/>
    <mergeCell ref="L3:O3"/>
    <mergeCell ref="P3:R3"/>
    <mergeCell ref="A4:A5"/>
    <mergeCell ref="G4:G5"/>
    <mergeCell ref="H4:H5"/>
    <mergeCell ref="I4:I5"/>
    <mergeCell ref="S3:U3"/>
    <mergeCell ref="A16:A19"/>
    <mergeCell ref="E3:F3"/>
    <mergeCell ref="G7:G9"/>
    <mergeCell ref="H7:H9"/>
    <mergeCell ref="I7:I9"/>
    <mergeCell ref="A10:A13"/>
    <mergeCell ref="G10:G11"/>
    <mergeCell ref="H10:H11"/>
    <mergeCell ref="I10:I11"/>
    <mergeCell ref="G12:G13"/>
    <mergeCell ref="H12:H13"/>
    <mergeCell ref="E7:F9"/>
    <mergeCell ref="I12:I13"/>
    <mergeCell ref="G14:G19"/>
    <mergeCell ref="H14:H19"/>
  </mergeCells>
  <pageMargins left="0.7" right="0.7" top="0.75" bottom="0.75" header="0.3" footer="0.3"/>
  <pageSetup paperSize="9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73D126-7FBC-4CFF-8C82-00D886387512}">
  <dimension ref="A1:U21"/>
  <sheetViews>
    <sheetView topLeftCell="C2" zoomScale="99" zoomScaleNormal="99" workbookViewId="0">
      <selection activeCell="O2" sqref="O1:S1048576"/>
    </sheetView>
  </sheetViews>
  <sheetFormatPr defaultRowHeight="14.4" x14ac:dyDescent="0.3"/>
  <cols>
    <col min="1" max="1" width="3.33203125" style="3" customWidth="1"/>
    <col min="2" max="2" width="39.21875" customWidth="1"/>
    <col min="3" max="3" width="11.6640625" style="18" customWidth="1"/>
    <col min="4" max="4" width="11.21875" style="18" customWidth="1"/>
    <col min="5" max="5" width="10.44140625" style="19" customWidth="1"/>
    <col min="6" max="6" width="8.77734375" style="13" customWidth="1"/>
    <col min="7" max="7" width="7.21875" style="3" customWidth="1"/>
    <col min="8" max="8" width="8.33203125" customWidth="1"/>
    <col min="9" max="9" width="8.88671875" style="42"/>
    <col min="10" max="10" width="8.88671875" style="3"/>
    <col min="11" max="11" width="10.6640625" customWidth="1"/>
    <col min="12" max="12" width="4" customWidth="1"/>
    <col min="13" max="13" width="24" customWidth="1"/>
    <col min="14" max="14" width="8.88671875" style="52"/>
    <col min="16" max="16" width="10.88671875" customWidth="1"/>
    <col min="20" max="20" width="8.88671875" style="3"/>
  </cols>
  <sheetData>
    <row r="1" spans="1:20" ht="15" thickBot="1" x14ac:dyDescent="0.35"/>
    <row r="2" spans="1:20" ht="1.2" customHeight="1" thickBot="1" x14ac:dyDescent="0.35">
      <c r="G2" s="46"/>
      <c r="H2" s="39"/>
    </row>
    <row r="3" spans="1:20" ht="38.4" customHeight="1" thickTop="1" thickBot="1" x14ac:dyDescent="0.35">
      <c r="A3" s="4" t="s">
        <v>26</v>
      </c>
      <c r="B3" s="6" t="s">
        <v>0</v>
      </c>
      <c r="C3" s="20" t="s">
        <v>31</v>
      </c>
      <c r="D3" s="20" t="s">
        <v>32</v>
      </c>
      <c r="E3" s="21" t="s">
        <v>33</v>
      </c>
      <c r="F3" s="195" t="s">
        <v>36</v>
      </c>
      <c r="G3" s="187"/>
      <c r="H3" s="196"/>
      <c r="I3" s="195" t="s">
        <v>34</v>
      </c>
      <c r="J3" s="187"/>
      <c r="K3" s="187"/>
      <c r="L3" s="61" t="s">
        <v>51</v>
      </c>
      <c r="M3" s="60" t="s">
        <v>0</v>
      </c>
      <c r="N3" s="70" t="s">
        <v>46</v>
      </c>
      <c r="O3" s="179">
        <v>2022</v>
      </c>
      <c r="P3" s="181"/>
      <c r="Q3" s="63">
        <v>2023</v>
      </c>
      <c r="R3" s="70"/>
      <c r="S3" s="70"/>
      <c r="T3" s="67"/>
    </row>
    <row r="4" spans="1:20" ht="15.6" thickTop="1" thickBot="1" x14ac:dyDescent="0.35">
      <c r="A4" s="185">
        <v>1</v>
      </c>
      <c r="B4" s="8" t="s">
        <v>3</v>
      </c>
      <c r="C4" s="24"/>
      <c r="D4" s="24"/>
      <c r="E4" s="25"/>
      <c r="F4" s="38">
        <v>5000</v>
      </c>
      <c r="G4" s="47"/>
      <c r="H4" s="1"/>
      <c r="I4" s="44"/>
      <c r="J4" s="47"/>
      <c r="L4" s="172">
        <v>1</v>
      </c>
      <c r="M4" s="173" t="s">
        <v>27</v>
      </c>
      <c r="N4" s="167">
        <v>92605</v>
      </c>
      <c r="O4" s="82">
        <v>70000</v>
      </c>
      <c r="P4" s="72"/>
      <c r="Q4" s="76">
        <f>O4*1.2</f>
        <v>84000</v>
      </c>
      <c r="R4" s="79"/>
      <c r="S4" s="76"/>
      <c r="T4" s="88"/>
    </row>
    <row r="5" spans="1:20" ht="33" customHeight="1" thickTop="1" thickBot="1" x14ac:dyDescent="0.35">
      <c r="A5" s="186"/>
      <c r="B5" s="9" t="s">
        <v>27</v>
      </c>
      <c r="C5" s="26">
        <v>62000</v>
      </c>
      <c r="D5" s="26">
        <v>70000</v>
      </c>
      <c r="E5" s="27">
        <v>70000</v>
      </c>
      <c r="F5" s="34">
        <v>55000</v>
      </c>
      <c r="G5" s="48">
        <v>10000</v>
      </c>
      <c r="H5" s="2" t="s">
        <v>44</v>
      </c>
      <c r="I5" s="36">
        <f>E5*1.2</f>
        <v>84000</v>
      </c>
      <c r="J5" s="48"/>
      <c r="K5" s="53"/>
      <c r="L5" s="163"/>
      <c r="M5" s="166"/>
      <c r="N5" s="174"/>
      <c r="O5" s="82">
        <v>23000</v>
      </c>
      <c r="P5" s="73" t="s">
        <v>52</v>
      </c>
      <c r="Q5" s="77">
        <f t="shared" ref="Q5:Q15" si="0">O5*1.2</f>
        <v>27600</v>
      </c>
      <c r="R5" s="78">
        <v>80000</v>
      </c>
      <c r="S5" s="77"/>
      <c r="T5" s="57">
        <v>80000</v>
      </c>
    </row>
    <row r="6" spans="1:20" ht="31.2" customHeight="1" thickTop="1" thickBot="1" x14ac:dyDescent="0.35">
      <c r="A6" s="5">
        <v>2</v>
      </c>
      <c r="B6" s="9" t="s">
        <v>6</v>
      </c>
      <c r="C6" s="29">
        <v>32000</v>
      </c>
      <c r="D6" s="26">
        <v>30000</v>
      </c>
      <c r="E6" s="27">
        <v>30000</v>
      </c>
      <c r="F6" s="34">
        <v>30000</v>
      </c>
      <c r="G6" s="48"/>
      <c r="H6" s="2"/>
      <c r="I6" s="36">
        <f>E6*1.2</f>
        <v>36000</v>
      </c>
      <c r="J6" s="48"/>
      <c r="K6" s="53"/>
      <c r="L6" s="63">
        <v>2</v>
      </c>
      <c r="M6" s="59" t="s">
        <v>6</v>
      </c>
      <c r="N6" s="67">
        <v>92105</v>
      </c>
      <c r="O6" s="82">
        <v>30000</v>
      </c>
      <c r="P6" s="72"/>
      <c r="Q6" s="77">
        <f t="shared" si="0"/>
        <v>36000</v>
      </c>
      <c r="R6" s="72">
        <v>34000</v>
      </c>
      <c r="S6" s="72"/>
      <c r="T6" s="62">
        <v>34000</v>
      </c>
    </row>
    <row r="7" spans="1:20" ht="13.2" customHeight="1" thickTop="1" thickBot="1" x14ac:dyDescent="0.35">
      <c r="A7" s="5">
        <v>3</v>
      </c>
      <c r="B7" s="9" t="s">
        <v>9</v>
      </c>
      <c r="C7" s="29">
        <v>21000</v>
      </c>
      <c r="D7" s="29">
        <v>10000</v>
      </c>
      <c r="E7" s="25">
        <v>15000</v>
      </c>
      <c r="F7" s="34">
        <v>15000</v>
      </c>
      <c r="G7" s="48"/>
      <c r="H7" s="2"/>
      <c r="I7" s="36">
        <f>E7*1.2</f>
        <v>18000</v>
      </c>
      <c r="J7" s="48"/>
      <c r="K7" s="53"/>
      <c r="L7" s="172">
        <v>3</v>
      </c>
      <c r="M7" s="173" t="s">
        <v>47</v>
      </c>
      <c r="N7" s="167">
        <v>85195</v>
      </c>
      <c r="O7" s="82">
        <v>15000</v>
      </c>
      <c r="P7" s="72"/>
      <c r="Q7" s="80">
        <f t="shared" si="0"/>
        <v>18000</v>
      </c>
      <c r="R7" s="80">
        <v>60000</v>
      </c>
      <c r="S7" s="79"/>
      <c r="T7" s="86"/>
    </row>
    <row r="8" spans="1:20" ht="13.2" customHeight="1" thickTop="1" thickBot="1" x14ac:dyDescent="0.35">
      <c r="A8" s="5"/>
      <c r="B8" s="9"/>
      <c r="C8" s="29"/>
      <c r="D8" s="29"/>
      <c r="E8" s="25"/>
      <c r="F8" s="35"/>
      <c r="G8" s="48">
        <f>7000+4000+4800+7100</f>
        <v>22900</v>
      </c>
      <c r="H8" s="2" t="s">
        <v>45</v>
      </c>
      <c r="I8" s="44"/>
      <c r="J8" s="48"/>
      <c r="K8" s="53"/>
      <c r="L8" s="162"/>
      <c r="M8" s="165"/>
      <c r="N8" s="168"/>
      <c r="O8" s="83">
        <v>47000</v>
      </c>
      <c r="P8" s="197" t="s">
        <v>53</v>
      </c>
      <c r="Q8" s="80">
        <f t="shared" si="0"/>
        <v>56400</v>
      </c>
      <c r="R8" s="80">
        <v>10000</v>
      </c>
      <c r="S8" s="80" t="s">
        <v>61</v>
      </c>
      <c r="T8" s="87"/>
    </row>
    <row r="9" spans="1:20" ht="30" customHeight="1" thickBot="1" x14ac:dyDescent="0.35">
      <c r="A9" s="5">
        <v>4</v>
      </c>
      <c r="B9" s="9" t="s">
        <v>28</v>
      </c>
      <c r="C9" s="29">
        <v>36008.639999999999</v>
      </c>
      <c r="D9" s="29">
        <v>70000</v>
      </c>
      <c r="E9" s="33">
        <v>70000</v>
      </c>
      <c r="F9" s="35">
        <v>50000</v>
      </c>
      <c r="G9" s="48">
        <v>20000</v>
      </c>
      <c r="H9" s="51" t="s">
        <v>43</v>
      </c>
      <c r="I9" s="44">
        <f>E9*1.2</f>
        <v>84000</v>
      </c>
      <c r="J9" s="48"/>
      <c r="K9" s="53"/>
      <c r="L9" s="163"/>
      <c r="M9" s="166"/>
      <c r="N9" s="174"/>
      <c r="O9" s="75"/>
      <c r="P9" s="198"/>
      <c r="Q9" s="80"/>
      <c r="R9" s="77"/>
      <c r="S9" s="77"/>
      <c r="T9" s="57">
        <f>R7+R8</f>
        <v>70000</v>
      </c>
    </row>
    <row r="10" spans="1:20" ht="24.6" customHeight="1" thickTop="1" x14ac:dyDescent="0.3">
      <c r="A10" s="184">
        <v>5</v>
      </c>
      <c r="B10" s="8" t="s">
        <v>12</v>
      </c>
      <c r="C10" s="30"/>
      <c r="D10" s="30"/>
      <c r="E10" s="31"/>
      <c r="F10" s="14"/>
      <c r="G10" s="46"/>
      <c r="H10" s="39"/>
      <c r="I10" s="43"/>
      <c r="J10" s="46">
        <v>10000</v>
      </c>
      <c r="K10" s="54" t="s">
        <v>35</v>
      </c>
      <c r="L10" s="172">
        <v>4</v>
      </c>
      <c r="M10" s="173" t="s">
        <v>19</v>
      </c>
      <c r="N10" s="167">
        <v>75495</v>
      </c>
      <c r="O10" s="74">
        <v>20000</v>
      </c>
      <c r="P10" s="79"/>
      <c r="Q10" s="76">
        <f t="shared" si="0"/>
        <v>24000</v>
      </c>
      <c r="R10" s="85">
        <v>20000</v>
      </c>
      <c r="S10" s="80"/>
      <c r="T10" s="86">
        <v>20000</v>
      </c>
    </row>
    <row r="11" spans="1:20" ht="15" thickBot="1" x14ac:dyDescent="0.35">
      <c r="A11" s="185"/>
      <c r="B11" s="8" t="s">
        <v>13</v>
      </c>
      <c r="C11" s="28"/>
      <c r="D11" s="28"/>
      <c r="E11" s="32"/>
      <c r="F11" s="15"/>
      <c r="G11" s="47"/>
      <c r="H11" s="1"/>
      <c r="I11" s="44"/>
      <c r="J11" s="47">
        <v>14000</v>
      </c>
      <c r="K11" t="s">
        <v>41</v>
      </c>
      <c r="L11" s="163"/>
      <c r="M11" s="166"/>
      <c r="N11" s="174"/>
      <c r="O11" s="75"/>
      <c r="P11" s="78"/>
      <c r="Q11" s="77"/>
      <c r="R11" s="77"/>
      <c r="S11" s="78"/>
      <c r="T11" s="57"/>
    </row>
    <row r="12" spans="1:20" ht="15.6" thickTop="1" thickBot="1" x14ac:dyDescent="0.35">
      <c r="A12" s="185"/>
      <c r="B12" s="8" t="s">
        <v>3</v>
      </c>
      <c r="C12" s="28"/>
      <c r="D12" s="28"/>
      <c r="E12" s="32"/>
      <c r="F12" s="15"/>
      <c r="G12" s="47"/>
      <c r="H12" s="1"/>
      <c r="I12" s="44"/>
      <c r="J12" s="47">
        <v>25000</v>
      </c>
      <c r="K12" t="s">
        <v>39</v>
      </c>
      <c r="L12" s="175">
        <v>5</v>
      </c>
      <c r="M12" s="177" t="s">
        <v>48</v>
      </c>
      <c r="N12" s="159">
        <v>90095</v>
      </c>
      <c r="O12" s="71">
        <v>5000</v>
      </c>
      <c r="P12" s="72" t="s">
        <v>54</v>
      </c>
      <c r="Q12" s="76">
        <f t="shared" si="0"/>
        <v>6000</v>
      </c>
      <c r="R12" s="76"/>
      <c r="S12" s="79"/>
      <c r="T12" s="86"/>
    </row>
    <row r="13" spans="1:20" ht="24.6" customHeight="1" thickTop="1" thickBot="1" x14ac:dyDescent="0.35">
      <c r="A13" s="186"/>
      <c r="B13" s="9" t="s">
        <v>30</v>
      </c>
      <c r="C13" s="29">
        <v>2500</v>
      </c>
      <c r="D13" s="29">
        <v>25000</v>
      </c>
      <c r="E13" s="33">
        <v>10000</v>
      </c>
      <c r="F13" s="34">
        <v>10000</v>
      </c>
      <c r="G13" s="48"/>
      <c r="H13" s="2"/>
      <c r="I13" s="36">
        <f>E13*1.2</f>
        <v>12000</v>
      </c>
      <c r="J13" s="48">
        <v>20000</v>
      </c>
      <c r="K13" s="53" t="s">
        <v>38</v>
      </c>
      <c r="L13" s="176"/>
      <c r="M13" s="178"/>
      <c r="N13" s="160"/>
      <c r="O13" s="71">
        <v>10000</v>
      </c>
      <c r="P13" s="72"/>
      <c r="Q13" s="77">
        <f t="shared" si="0"/>
        <v>12000</v>
      </c>
      <c r="R13" s="77">
        <v>15000</v>
      </c>
      <c r="S13" s="78"/>
      <c r="T13" s="57">
        <v>15000</v>
      </c>
    </row>
    <row r="14" spans="1:20" ht="22.2" customHeight="1" thickTop="1" thickBot="1" x14ac:dyDescent="0.35">
      <c r="A14" s="5">
        <v>6</v>
      </c>
      <c r="B14" s="11" t="s">
        <v>16</v>
      </c>
      <c r="C14" s="29" t="s">
        <v>42</v>
      </c>
      <c r="D14" s="29">
        <v>20000</v>
      </c>
      <c r="E14" s="33">
        <v>5000</v>
      </c>
      <c r="F14" s="16">
        <v>0</v>
      </c>
      <c r="G14" s="48">
        <v>5000</v>
      </c>
      <c r="H14" s="2" t="s">
        <v>44</v>
      </c>
      <c r="I14" s="36">
        <f>E14*1.2</f>
        <v>6000</v>
      </c>
      <c r="J14" s="48"/>
      <c r="K14" s="53"/>
      <c r="L14" s="161">
        <v>6</v>
      </c>
      <c r="M14" s="164" t="s">
        <v>49</v>
      </c>
      <c r="N14" s="167">
        <v>85395</v>
      </c>
      <c r="O14" s="74">
        <v>10000</v>
      </c>
      <c r="P14" s="79" t="s">
        <v>56</v>
      </c>
      <c r="Q14" s="76">
        <f t="shared" si="0"/>
        <v>12000</v>
      </c>
      <c r="R14" s="76">
        <v>10000</v>
      </c>
      <c r="S14" s="79" t="s">
        <v>57</v>
      </c>
      <c r="T14" s="86"/>
    </row>
    <row r="15" spans="1:20" ht="21" customHeight="1" thickBot="1" x14ac:dyDescent="0.35">
      <c r="A15" s="5">
        <v>7</v>
      </c>
      <c r="B15" s="9" t="s">
        <v>19</v>
      </c>
      <c r="C15" s="29">
        <v>19140</v>
      </c>
      <c r="D15" s="29">
        <v>15000</v>
      </c>
      <c r="E15" s="33">
        <v>20000</v>
      </c>
      <c r="F15" s="34">
        <v>20000</v>
      </c>
      <c r="G15" s="48"/>
      <c r="H15" s="2"/>
      <c r="I15" s="36">
        <f>E15*1.2</f>
        <v>24000</v>
      </c>
      <c r="J15" s="48"/>
      <c r="K15" s="53"/>
      <c r="L15" s="162"/>
      <c r="M15" s="165"/>
      <c r="N15" s="168"/>
      <c r="O15" s="81">
        <v>10000</v>
      </c>
      <c r="P15" s="80" t="s">
        <v>55</v>
      </c>
      <c r="Q15" s="85">
        <f t="shared" si="0"/>
        <v>12000</v>
      </c>
      <c r="R15" s="85">
        <v>10000</v>
      </c>
      <c r="S15" s="80" t="s">
        <v>58</v>
      </c>
      <c r="T15" s="87"/>
    </row>
    <row r="16" spans="1:20" x14ac:dyDescent="0.3">
      <c r="A16" s="184">
        <v>8</v>
      </c>
      <c r="B16" s="8" t="s">
        <v>20</v>
      </c>
      <c r="C16" s="30"/>
      <c r="D16" s="30"/>
      <c r="E16" s="31"/>
      <c r="F16" s="14"/>
      <c r="G16" s="46"/>
      <c r="H16" s="39"/>
      <c r="I16" s="43"/>
      <c r="J16" s="46"/>
      <c r="K16" s="54"/>
      <c r="L16" s="162"/>
      <c r="M16" s="165"/>
      <c r="N16" s="168"/>
      <c r="O16" s="81"/>
      <c r="P16" s="80"/>
      <c r="Q16" s="85"/>
      <c r="R16" s="85">
        <v>30000</v>
      </c>
      <c r="S16" s="80" t="s">
        <v>59</v>
      </c>
      <c r="T16" s="87">
        <f>R14+R15+R16+R17+R18</f>
        <v>69000</v>
      </c>
    </row>
    <row r="17" spans="1:21" x14ac:dyDescent="0.3">
      <c r="A17" s="185"/>
      <c r="B17" s="8" t="s">
        <v>21</v>
      </c>
      <c r="C17" s="28"/>
      <c r="D17" s="28"/>
      <c r="E17" s="32"/>
      <c r="F17" s="15"/>
      <c r="G17" s="47"/>
      <c r="H17" s="1"/>
      <c r="I17" s="44"/>
      <c r="J17" s="47"/>
      <c r="L17" s="162"/>
      <c r="M17" s="165"/>
      <c r="N17" s="168"/>
      <c r="O17" s="81"/>
      <c r="P17" s="80"/>
      <c r="Q17" s="85"/>
      <c r="R17" s="85">
        <v>14000</v>
      </c>
      <c r="S17" s="80" t="s">
        <v>60</v>
      </c>
      <c r="T17" s="87"/>
    </row>
    <row r="18" spans="1:21" x14ac:dyDescent="0.3">
      <c r="A18" s="185"/>
      <c r="B18" s="8" t="s">
        <v>3</v>
      </c>
      <c r="C18" s="28"/>
      <c r="D18" s="28"/>
      <c r="E18" s="32"/>
      <c r="F18" s="15"/>
      <c r="G18" s="47"/>
      <c r="H18" s="1"/>
      <c r="I18" s="44"/>
      <c r="J18" s="47"/>
      <c r="L18" s="162"/>
      <c r="M18" s="165"/>
      <c r="N18" s="168"/>
      <c r="O18" s="81"/>
      <c r="P18" s="80"/>
      <c r="Q18" s="85"/>
      <c r="R18" s="85">
        <v>5000</v>
      </c>
      <c r="S18" s="80"/>
      <c r="T18" s="87"/>
    </row>
    <row r="19" spans="1:21" ht="21" customHeight="1" thickBot="1" x14ac:dyDescent="0.35">
      <c r="A19" s="186"/>
      <c r="B19" s="9" t="s">
        <v>29</v>
      </c>
      <c r="C19" s="29">
        <v>0</v>
      </c>
      <c r="D19" s="29">
        <v>0</v>
      </c>
      <c r="E19" s="33">
        <v>10000</v>
      </c>
      <c r="F19" s="34">
        <v>10000</v>
      </c>
      <c r="G19" s="48"/>
      <c r="H19" s="2"/>
      <c r="I19" s="36">
        <f>E19*1.2</f>
        <v>12000</v>
      </c>
      <c r="J19" s="48"/>
      <c r="K19" s="53" t="s">
        <v>37</v>
      </c>
      <c r="L19" s="163"/>
      <c r="M19" s="166"/>
      <c r="N19" s="160"/>
      <c r="O19" s="75"/>
      <c r="P19" s="78"/>
      <c r="Q19" s="77"/>
      <c r="R19" s="77"/>
      <c r="S19" s="78"/>
      <c r="T19" s="57"/>
    </row>
    <row r="20" spans="1:21" ht="55.8" customHeight="1" thickTop="1" thickBot="1" x14ac:dyDescent="0.35">
      <c r="A20" s="5">
        <v>9</v>
      </c>
      <c r="B20" s="9" t="s">
        <v>24</v>
      </c>
      <c r="C20" s="29">
        <v>0</v>
      </c>
      <c r="D20" s="29">
        <v>0</v>
      </c>
      <c r="E20" s="33">
        <v>10000</v>
      </c>
      <c r="F20" s="37">
        <v>10000</v>
      </c>
      <c r="G20" s="48"/>
      <c r="H20" s="2"/>
      <c r="I20" s="36">
        <f>E20*1.2</f>
        <v>12000</v>
      </c>
      <c r="J20" s="49"/>
      <c r="K20" s="55" t="s">
        <v>40</v>
      </c>
      <c r="L20" s="64">
        <v>7</v>
      </c>
      <c r="M20" s="58" t="s">
        <v>50</v>
      </c>
      <c r="N20" s="68">
        <v>75095</v>
      </c>
      <c r="O20" s="71"/>
      <c r="P20" s="72"/>
      <c r="Q20" s="66"/>
      <c r="R20" s="66"/>
      <c r="S20" s="72"/>
      <c r="T20" s="62"/>
    </row>
    <row r="21" spans="1:21" ht="16.8" thickTop="1" thickBot="1" x14ac:dyDescent="0.35">
      <c r="B21" s="12" t="s">
        <v>25</v>
      </c>
      <c r="C21" s="26">
        <v>210000</v>
      </c>
      <c r="D21" s="26">
        <f>SUM(D4:D20)</f>
        <v>240000</v>
      </c>
      <c r="E21" s="40">
        <f>SUM(E4:E20)</f>
        <v>240000</v>
      </c>
      <c r="F21" s="17">
        <f>SUM(F4:F20)</f>
        <v>205000</v>
      </c>
      <c r="G21" s="17">
        <f>SUM(G4:G20)</f>
        <v>57900</v>
      </c>
      <c r="H21" s="41">
        <f>F21+G21</f>
        <v>262900</v>
      </c>
      <c r="I21" s="45">
        <f>SUM(I4:I20)</f>
        <v>288000</v>
      </c>
      <c r="J21" s="17">
        <f>SUM(J4:J20)</f>
        <v>69000</v>
      </c>
      <c r="K21" s="56">
        <f>I21+J21</f>
        <v>357000</v>
      </c>
      <c r="L21" s="65"/>
      <c r="M21" s="66"/>
      <c r="N21" s="69"/>
      <c r="O21" s="84">
        <f>SUM(O4:O20)</f>
        <v>240000</v>
      </c>
      <c r="P21" s="72"/>
      <c r="Q21" s="60">
        <f>SUM(Q4:Q20)</f>
        <v>288000</v>
      </c>
      <c r="R21" s="62">
        <f>SUM(R4:R20)</f>
        <v>288000</v>
      </c>
      <c r="S21" s="62"/>
      <c r="T21" s="62">
        <f t="shared" ref="T21" si="1">SUM(T4:T20)</f>
        <v>288000</v>
      </c>
      <c r="U21" s="62" t="e">
        <f>#REF!+#REF!</f>
        <v>#REF!</v>
      </c>
    </row>
  </sheetData>
  <mergeCells count="22">
    <mergeCell ref="P8:P9"/>
    <mergeCell ref="O3:P3"/>
    <mergeCell ref="M4:M5"/>
    <mergeCell ref="N4:N5"/>
    <mergeCell ref="M7:M9"/>
    <mergeCell ref="N7:N9"/>
    <mergeCell ref="M10:M11"/>
    <mergeCell ref="N10:N11"/>
    <mergeCell ref="A10:A13"/>
    <mergeCell ref="A16:A19"/>
    <mergeCell ref="F3:H3"/>
    <mergeCell ref="I3:K3"/>
    <mergeCell ref="A4:A5"/>
    <mergeCell ref="L12:L13"/>
    <mergeCell ref="L14:L19"/>
    <mergeCell ref="L4:L5"/>
    <mergeCell ref="L7:L9"/>
    <mergeCell ref="L10:L11"/>
    <mergeCell ref="M12:M13"/>
    <mergeCell ref="N12:N13"/>
    <mergeCell ref="M14:M19"/>
    <mergeCell ref="N14:N19"/>
  </mergeCells>
  <pageMargins left="0.7" right="0.7" top="0.75" bottom="0.75" header="0.3" footer="0.3"/>
  <pageSetup paperSize="9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4D24CE-41A9-4FA8-9F73-EF94137DA3EF}">
  <dimension ref="A1:S47"/>
  <sheetViews>
    <sheetView zoomScaleNormal="100" workbookViewId="0">
      <selection activeCell="R21" sqref="R21"/>
    </sheetView>
  </sheetViews>
  <sheetFormatPr defaultRowHeight="14.4" x14ac:dyDescent="0.3"/>
  <cols>
    <col min="1" max="1" width="3.33203125" style="3" customWidth="1"/>
    <col min="2" max="2" width="33.6640625" customWidth="1"/>
    <col min="3" max="3" width="11.6640625" style="18" customWidth="1"/>
    <col min="4" max="4" width="11.21875" style="18" customWidth="1"/>
    <col min="5" max="5" width="10.44140625" style="19" customWidth="1"/>
    <col min="6" max="6" width="8.77734375" style="13" customWidth="1"/>
    <col min="7" max="7" width="7.21875" style="3" customWidth="1"/>
    <col min="8" max="8" width="8.33203125" customWidth="1"/>
    <col min="9" max="9" width="8.88671875" style="42"/>
    <col min="10" max="10" width="8.88671875" style="3"/>
    <col min="11" max="11" width="13.6640625" customWidth="1"/>
    <col min="12" max="12" width="8.88671875" style="3"/>
  </cols>
  <sheetData>
    <row r="1" spans="1:19" ht="15" thickBot="1" x14ac:dyDescent="0.35"/>
    <row r="2" spans="1:19" ht="1.2" customHeight="1" thickBot="1" x14ac:dyDescent="0.35">
      <c r="G2" s="46"/>
      <c r="H2" s="39"/>
    </row>
    <row r="3" spans="1:19" ht="38.4" customHeight="1" thickBot="1" x14ac:dyDescent="0.35">
      <c r="A3" s="4" t="s">
        <v>26</v>
      </c>
      <c r="B3" s="6" t="s">
        <v>0</v>
      </c>
      <c r="C3" s="20" t="s">
        <v>31</v>
      </c>
      <c r="D3" s="20" t="s">
        <v>32</v>
      </c>
      <c r="E3" s="21" t="s">
        <v>33</v>
      </c>
      <c r="F3" s="195" t="s">
        <v>36</v>
      </c>
      <c r="G3" s="187"/>
      <c r="H3" s="196"/>
      <c r="I3" s="195" t="s">
        <v>34</v>
      </c>
      <c r="J3" s="187"/>
      <c r="K3" s="196"/>
      <c r="Q3">
        <v>5</v>
      </c>
    </row>
    <row r="4" spans="1:19" x14ac:dyDescent="0.3">
      <c r="A4" s="184">
        <v>1</v>
      </c>
      <c r="B4" s="7" t="s">
        <v>1</v>
      </c>
      <c r="C4" s="22"/>
      <c r="D4" s="22"/>
      <c r="E4" s="23"/>
      <c r="F4" s="14"/>
      <c r="G4" s="94">
        <v>2000</v>
      </c>
      <c r="H4" s="39" t="s">
        <v>62</v>
      </c>
      <c r="I4" s="43"/>
      <c r="J4" s="46"/>
      <c r="K4" s="39"/>
      <c r="M4">
        <f>G4</f>
        <v>2000</v>
      </c>
      <c r="Q4">
        <v>2</v>
      </c>
      <c r="R4" s="91">
        <v>2700</v>
      </c>
    </row>
    <row r="5" spans="1:19" x14ac:dyDescent="0.3">
      <c r="A5" s="185"/>
      <c r="B5" s="8" t="s">
        <v>2</v>
      </c>
      <c r="C5" s="24"/>
      <c r="D5" s="24"/>
      <c r="E5" s="25"/>
      <c r="F5" s="15"/>
      <c r="G5" s="95">
        <v>3000</v>
      </c>
      <c r="H5" s="1" t="s">
        <v>63</v>
      </c>
      <c r="I5" s="44"/>
      <c r="J5" s="47"/>
      <c r="K5" s="1"/>
      <c r="M5">
        <f t="shared" ref="M5:M6" si="0">G5</f>
        <v>3000</v>
      </c>
      <c r="Q5">
        <v>5</v>
      </c>
      <c r="R5">
        <v>2800</v>
      </c>
    </row>
    <row r="6" spans="1:19" x14ac:dyDescent="0.3">
      <c r="A6" s="185"/>
      <c r="B6" s="8" t="s">
        <v>3</v>
      </c>
      <c r="C6" s="24"/>
      <c r="D6" s="24"/>
      <c r="E6" s="25"/>
      <c r="F6" s="44"/>
      <c r="G6" s="95">
        <v>1150</v>
      </c>
      <c r="H6" s="1" t="s">
        <v>64</v>
      </c>
      <c r="I6" s="44"/>
      <c r="J6" s="47"/>
      <c r="K6" s="1"/>
      <c r="M6">
        <f t="shared" si="0"/>
        <v>1150</v>
      </c>
      <c r="Q6">
        <v>7</v>
      </c>
      <c r="R6" s="3">
        <f>SUM(R4:R5)</f>
        <v>5500</v>
      </c>
    </row>
    <row r="7" spans="1:19" ht="24.6" thickBot="1" x14ac:dyDescent="0.35">
      <c r="A7" s="186"/>
      <c r="B7" s="9" t="s">
        <v>27</v>
      </c>
      <c r="C7" s="26">
        <v>62000</v>
      </c>
      <c r="D7" s="26">
        <v>70000</v>
      </c>
      <c r="E7" s="27">
        <v>70000</v>
      </c>
      <c r="F7" s="34">
        <f>60000-2800</f>
        <v>57200</v>
      </c>
      <c r="G7" s="48"/>
      <c r="H7" s="89">
        <f>E7-F7-G4-G5-G6-F6</f>
        <v>6650</v>
      </c>
      <c r="I7" s="36">
        <v>55000</v>
      </c>
      <c r="J7" s="48"/>
      <c r="K7" s="2"/>
      <c r="L7" s="3">
        <f>60000-2800</f>
        <v>57200</v>
      </c>
      <c r="Q7">
        <v>4</v>
      </c>
    </row>
    <row r="8" spans="1:19" x14ac:dyDescent="0.3">
      <c r="A8" s="184">
        <v>2</v>
      </c>
      <c r="B8" s="7" t="s">
        <v>4</v>
      </c>
      <c r="C8" s="28"/>
      <c r="D8" s="24"/>
      <c r="E8" s="25"/>
      <c r="F8" s="15"/>
      <c r="G8" s="46"/>
      <c r="H8" s="39"/>
      <c r="I8" s="44"/>
      <c r="J8" s="46"/>
      <c r="K8" s="39"/>
      <c r="Q8">
        <v>2.5</v>
      </c>
      <c r="S8">
        <f>M4+M5+M6+R4</f>
        <v>8850</v>
      </c>
    </row>
    <row r="9" spans="1:19" x14ac:dyDescent="0.3">
      <c r="A9" s="185"/>
      <c r="B9" s="8" t="s">
        <v>5</v>
      </c>
      <c r="C9" s="28"/>
      <c r="D9" s="24"/>
      <c r="E9" s="25"/>
      <c r="F9" s="15"/>
      <c r="G9" s="47"/>
      <c r="H9" s="1"/>
      <c r="I9" s="44"/>
      <c r="J9" s="47"/>
      <c r="K9" s="1"/>
      <c r="Q9">
        <v>2.5</v>
      </c>
    </row>
    <row r="10" spans="1:19" x14ac:dyDescent="0.3">
      <c r="A10" s="185"/>
      <c r="B10" s="8" t="s">
        <v>3</v>
      </c>
      <c r="C10" s="28"/>
      <c r="D10" s="24"/>
      <c r="E10" s="25"/>
      <c r="F10" s="15"/>
      <c r="G10" s="47"/>
      <c r="H10" s="1"/>
      <c r="I10" s="44"/>
      <c r="J10" s="47"/>
      <c r="K10" s="1"/>
      <c r="Q10">
        <v>3</v>
      </c>
    </row>
    <row r="11" spans="1:19" ht="31.2" customHeight="1" thickBot="1" x14ac:dyDescent="0.35">
      <c r="A11" s="186"/>
      <c r="B11" s="9" t="s">
        <v>6</v>
      </c>
      <c r="C11" s="29">
        <v>32000</v>
      </c>
      <c r="D11" s="26">
        <v>30000</v>
      </c>
      <c r="E11" s="102">
        <v>30000</v>
      </c>
      <c r="F11" s="34">
        <v>30000</v>
      </c>
      <c r="G11" s="48"/>
      <c r="H11" s="2"/>
      <c r="I11" s="36">
        <v>30000</v>
      </c>
      <c r="J11" s="48"/>
      <c r="K11" s="2"/>
      <c r="L11" s="3">
        <v>30000</v>
      </c>
      <c r="Q11">
        <v>2.8</v>
      </c>
    </row>
    <row r="12" spans="1:19" x14ac:dyDescent="0.3">
      <c r="A12" s="184">
        <v>3</v>
      </c>
      <c r="B12" s="7" t="s">
        <v>7</v>
      </c>
      <c r="C12" s="30"/>
      <c r="D12" s="30"/>
      <c r="E12" s="25"/>
      <c r="F12" s="14"/>
      <c r="G12" s="46"/>
      <c r="H12" s="39" t="s">
        <v>66</v>
      </c>
      <c r="I12" s="43"/>
      <c r="J12" s="46"/>
      <c r="K12" s="39"/>
      <c r="Q12">
        <v>1.8</v>
      </c>
    </row>
    <row r="13" spans="1:19" x14ac:dyDescent="0.3">
      <c r="A13" s="185"/>
      <c r="B13" s="8" t="s">
        <v>8</v>
      </c>
      <c r="C13" s="28"/>
      <c r="D13" s="28"/>
      <c r="F13" s="15"/>
      <c r="G13" s="47"/>
      <c r="H13" s="100"/>
      <c r="I13" s="44"/>
      <c r="J13" s="47"/>
      <c r="K13" s="1"/>
      <c r="O13">
        <v>1800</v>
      </c>
      <c r="Q13">
        <v>4.8</v>
      </c>
    </row>
    <row r="14" spans="1:19" x14ac:dyDescent="0.3">
      <c r="A14" s="185"/>
      <c r="B14" s="8" t="s">
        <v>3</v>
      </c>
      <c r="C14" s="28"/>
      <c r="D14" s="28"/>
      <c r="E14" s="25"/>
      <c r="F14" s="15"/>
      <c r="G14" s="47"/>
      <c r="H14" s="1"/>
      <c r="I14" s="44"/>
      <c r="J14" s="47"/>
      <c r="K14" s="1"/>
      <c r="Q14">
        <v>2.5</v>
      </c>
    </row>
    <row r="15" spans="1:19" ht="13.2" customHeight="1" thickBot="1" x14ac:dyDescent="0.35">
      <c r="A15" s="186"/>
      <c r="B15" s="9" t="s">
        <v>9</v>
      </c>
      <c r="C15" s="29">
        <v>21000</v>
      </c>
      <c r="D15" s="29">
        <v>10000</v>
      </c>
      <c r="E15" s="101">
        <v>15000</v>
      </c>
      <c r="F15" s="34">
        <f>15000-H13</f>
        <v>15000</v>
      </c>
      <c r="G15" s="48"/>
      <c r="H15" s="2"/>
      <c r="I15" s="36">
        <v>15000</v>
      </c>
      <c r="J15" s="48"/>
      <c r="K15" s="2"/>
      <c r="L15" s="3">
        <f>I15-H13</f>
        <v>15000</v>
      </c>
      <c r="Q15">
        <v>7.1</v>
      </c>
    </row>
    <row r="16" spans="1:19" x14ac:dyDescent="0.3">
      <c r="A16" s="184">
        <v>4</v>
      </c>
      <c r="B16" s="7" t="s">
        <v>10</v>
      </c>
      <c r="C16" s="30"/>
      <c r="D16" s="30"/>
      <c r="E16" s="31"/>
      <c r="F16" s="14"/>
      <c r="G16" s="46"/>
      <c r="H16" s="39"/>
      <c r="I16" s="43"/>
      <c r="J16" s="46"/>
      <c r="K16" s="39"/>
      <c r="Q16">
        <f>SUM(Q3:Q15)</f>
        <v>49.999999999999993</v>
      </c>
    </row>
    <row r="17" spans="1:18" x14ac:dyDescent="0.3">
      <c r="A17" s="185"/>
      <c r="B17" s="8" t="s">
        <v>11</v>
      </c>
      <c r="C17" s="28"/>
      <c r="D17" s="28"/>
      <c r="E17" s="32"/>
      <c r="F17" s="15"/>
      <c r="G17" s="47"/>
      <c r="H17" s="1"/>
      <c r="I17" s="44"/>
      <c r="J17" s="47"/>
      <c r="K17" s="1"/>
    </row>
    <row r="18" spans="1:18" x14ac:dyDescent="0.3">
      <c r="A18" s="185"/>
      <c r="B18" s="8" t="s">
        <v>3</v>
      </c>
      <c r="C18" s="28"/>
      <c r="D18" s="28"/>
      <c r="E18" s="32"/>
      <c r="F18" s="15"/>
      <c r="G18" s="47"/>
      <c r="H18" s="90">
        <f>E19-F19-G19</f>
        <v>10000</v>
      </c>
      <c r="I18" s="44"/>
      <c r="J18" s="47"/>
      <c r="K18" s="1"/>
    </row>
    <row r="19" spans="1:18" ht="30" customHeight="1" thickBot="1" x14ac:dyDescent="0.35">
      <c r="A19" s="186"/>
      <c r="B19" s="9" t="s">
        <v>28</v>
      </c>
      <c r="C19" s="29">
        <v>36008.639999999999</v>
      </c>
      <c r="D19" s="29">
        <v>70000</v>
      </c>
      <c r="E19" s="99">
        <v>70000</v>
      </c>
      <c r="F19" s="35">
        <v>50000</v>
      </c>
      <c r="G19" s="93">
        <v>10000</v>
      </c>
      <c r="H19" s="51" t="s">
        <v>65</v>
      </c>
      <c r="I19" s="44">
        <v>50000</v>
      </c>
      <c r="J19" s="48"/>
      <c r="K19" s="2"/>
      <c r="L19" s="3">
        <v>50000</v>
      </c>
      <c r="M19">
        <v>10000</v>
      </c>
    </row>
    <row r="20" spans="1:18" x14ac:dyDescent="0.3">
      <c r="A20" s="184">
        <v>5</v>
      </c>
      <c r="B20" s="8" t="s">
        <v>12</v>
      </c>
      <c r="C20" s="30"/>
      <c r="D20" s="30"/>
      <c r="E20" s="31"/>
      <c r="F20" s="14"/>
      <c r="G20" s="46"/>
      <c r="H20" s="39"/>
      <c r="I20" s="43"/>
      <c r="J20" s="46">
        <v>10000</v>
      </c>
      <c r="K20" s="39" t="s">
        <v>35</v>
      </c>
      <c r="P20">
        <v>189200</v>
      </c>
      <c r="Q20">
        <v>240000</v>
      </c>
      <c r="R20">
        <f>Q20/P20</f>
        <v>1.2684989429175475</v>
      </c>
    </row>
    <row r="21" spans="1:18" x14ac:dyDescent="0.3">
      <c r="A21" s="185"/>
      <c r="B21" s="8" t="s">
        <v>13</v>
      </c>
      <c r="C21" s="28"/>
      <c r="D21" s="28"/>
      <c r="E21" s="32"/>
      <c r="F21" s="15"/>
      <c r="G21" s="47"/>
      <c r="H21" s="1"/>
      <c r="I21" s="44"/>
      <c r="J21" s="47">
        <v>15000</v>
      </c>
      <c r="K21" s="1" t="s">
        <v>41</v>
      </c>
    </row>
    <row r="22" spans="1:18" x14ac:dyDescent="0.3">
      <c r="A22" s="185"/>
      <c r="B22" s="8" t="s">
        <v>3</v>
      </c>
      <c r="C22" s="28"/>
      <c r="D22" s="28"/>
      <c r="E22" s="32"/>
      <c r="F22" s="15"/>
      <c r="G22" s="47"/>
      <c r="H22" s="1"/>
      <c r="I22" s="44"/>
      <c r="J22" s="47">
        <v>30000</v>
      </c>
      <c r="K22" s="1" t="s">
        <v>39</v>
      </c>
    </row>
    <row r="23" spans="1:18" ht="24.6" customHeight="1" thickBot="1" x14ac:dyDescent="0.35">
      <c r="A23" s="186"/>
      <c r="B23" s="9" t="s">
        <v>30</v>
      </c>
      <c r="C23" s="29">
        <v>2500</v>
      </c>
      <c r="D23" s="29">
        <v>25000</v>
      </c>
      <c r="E23" s="99">
        <v>10000</v>
      </c>
      <c r="F23" s="34">
        <v>10000</v>
      </c>
      <c r="G23" s="48"/>
      <c r="H23" s="2"/>
      <c r="I23" s="36"/>
      <c r="J23" s="48">
        <v>30000</v>
      </c>
      <c r="K23" s="2" t="s">
        <v>38</v>
      </c>
      <c r="L23" s="3">
        <v>10000</v>
      </c>
    </row>
    <row r="24" spans="1:18" x14ac:dyDescent="0.3">
      <c r="A24" s="184">
        <v>6</v>
      </c>
      <c r="B24" s="10" t="s">
        <v>14</v>
      </c>
      <c r="C24" s="30"/>
      <c r="D24" s="30"/>
      <c r="E24" s="31"/>
      <c r="F24" s="14"/>
      <c r="G24" s="46"/>
      <c r="H24" s="39"/>
      <c r="I24" s="43"/>
      <c r="J24" s="46"/>
      <c r="K24" s="39"/>
    </row>
    <row r="25" spans="1:18" x14ac:dyDescent="0.3">
      <c r="A25" s="185"/>
      <c r="B25" s="10" t="s">
        <v>15</v>
      </c>
      <c r="C25" s="28"/>
      <c r="D25" s="28"/>
      <c r="E25" s="32"/>
      <c r="F25" s="15"/>
      <c r="G25" s="47"/>
      <c r="H25" s="1"/>
      <c r="I25" s="44"/>
      <c r="J25" s="47"/>
      <c r="K25" s="1"/>
    </row>
    <row r="26" spans="1:18" x14ac:dyDescent="0.3">
      <c r="A26" s="185"/>
      <c r="B26" s="10" t="s">
        <v>3</v>
      </c>
      <c r="C26" s="28"/>
      <c r="D26" s="28"/>
      <c r="E26" s="32"/>
      <c r="F26" s="15"/>
      <c r="G26" s="47"/>
      <c r="H26" s="1"/>
      <c r="I26" s="44"/>
      <c r="J26" s="47"/>
      <c r="K26" s="1"/>
    </row>
    <row r="27" spans="1:18" ht="22.2" customHeight="1" thickBot="1" x14ac:dyDescent="0.35">
      <c r="A27" s="186"/>
      <c r="B27" s="11" t="s">
        <v>16</v>
      </c>
      <c r="C27" s="29" t="s">
        <v>42</v>
      </c>
      <c r="D27" s="29">
        <v>20000</v>
      </c>
      <c r="E27" s="99">
        <v>5000</v>
      </c>
      <c r="F27" s="16">
        <v>0</v>
      </c>
      <c r="G27" s="48"/>
      <c r="H27" s="89">
        <v>5000</v>
      </c>
      <c r="I27" s="36">
        <v>5000</v>
      </c>
      <c r="J27" s="48"/>
      <c r="K27" s="2"/>
      <c r="L27" s="3">
        <v>0</v>
      </c>
    </row>
    <row r="28" spans="1:18" x14ac:dyDescent="0.3">
      <c r="A28" s="185">
        <v>7</v>
      </c>
      <c r="B28" s="8" t="s">
        <v>17</v>
      </c>
      <c r="C28" s="30"/>
      <c r="D28" s="30"/>
      <c r="E28" s="31"/>
      <c r="F28" s="14"/>
      <c r="G28" s="46"/>
      <c r="H28" s="39"/>
      <c r="I28" s="43"/>
      <c r="J28" s="46"/>
      <c r="K28" s="39"/>
    </row>
    <row r="29" spans="1:18" x14ac:dyDescent="0.3">
      <c r="A29" s="185"/>
      <c r="B29" s="8" t="s">
        <v>18</v>
      </c>
      <c r="C29" s="28"/>
      <c r="D29" s="28"/>
      <c r="E29" s="32"/>
      <c r="F29" s="15"/>
      <c r="G29" s="47"/>
      <c r="H29" s="1"/>
      <c r="I29" s="44"/>
      <c r="J29" s="47"/>
      <c r="K29" s="1"/>
    </row>
    <row r="30" spans="1:18" x14ac:dyDescent="0.3">
      <c r="A30" s="185"/>
      <c r="B30" s="8" t="s">
        <v>3</v>
      </c>
      <c r="C30" s="28"/>
      <c r="D30" s="28"/>
      <c r="E30" s="32"/>
      <c r="F30" s="15"/>
      <c r="G30" s="47"/>
      <c r="H30" s="1"/>
      <c r="I30" s="44"/>
      <c r="J30" s="47"/>
      <c r="K30" s="1"/>
    </row>
    <row r="31" spans="1:18" ht="21" customHeight="1" thickBot="1" x14ac:dyDescent="0.35">
      <c r="A31" s="186"/>
      <c r="B31" s="9" t="s">
        <v>19</v>
      </c>
      <c r="C31" s="29">
        <v>19140</v>
      </c>
      <c r="D31" s="29">
        <v>15000</v>
      </c>
      <c r="E31" s="99">
        <v>20000</v>
      </c>
      <c r="F31" s="34">
        <v>20000</v>
      </c>
      <c r="G31" s="48"/>
      <c r="H31" s="2"/>
      <c r="I31" s="36">
        <v>20000</v>
      </c>
      <c r="J31" s="48"/>
      <c r="K31" s="2"/>
      <c r="L31" s="3">
        <v>20000</v>
      </c>
    </row>
    <row r="32" spans="1:18" x14ac:dyDescent="0.3">
      <c r="A32" s="184">
        <v>8</v>
      </c>
      <c r="B32" s="8" t="s">
        <v>20</v>
      </c>
      <c r="C32" s="30"/>
      <c r="D32" s="30"/>
      <c r="E32" s="31"/>
      <c r="F32" s="14"/>
      <c r="G32" s="46"/>
      <c r="H32" s="39"/>
      <c r="I32" s="43"/>
      <c r="J32" s="46"/>
      <c r="K32" s="39"/>
    </row>
    <row r="33" spans="1:19" x14ac:dyDescent="0.3">
      <c r="A33" s="185"/>
      <c r="B33" s="8" t="s">
        <v>21</v>
      </c>
      <c r="C33" s="28"/>
      <c r="D33" s="28"/>
      <c r="E33" s="32"/>
      <c r="F33" s="15"/>
      <c r="G33" s="47"/>
      <c r="H33" s="1"/>
      <c r="I33" s="44"/>
      <c r="J33" s="47"/>
      <c r="K33" s="1"/>
    </row>
    <row r="34" spans="1:19" x14ac:dyDescent="0.3">
      <c r="A34" s="185"/>
      <c r="B34" s="8" t="s">
        <v>3</v>
      </c>
      <c r="C34" s="28"/>
      <c r="D34" s="28"/>
      <c r="E34" s="32"/>
      <c r="F34" s="15"/>
      <c r="G34" s="47"/>
      <c r="H34" s="1"/>
      <c r="I34" s="44"/>
      <c r="J34" s="47"/>
      <c r="K34" s="1"/>
      <c r="L34" s="3">
        <v>10000</v>
      </c>
    </row>
    <row r="35" spans="1:19" ht="15" thickBot="1" x14ac:dyDescent="0.35">
      <c r="A35" s="186"/>
      <c r="B35" s="9" t="s">
        <v>29</v>
      </c>
      <c r="C35" s="29">
        <v>0</v>
      </c>
      <c r="D35" s="29">
        <v>0</v>
      </c>
      <c r="E35" s="99">
        <v>10000</v>
      </c>
      <c r="F35" s="34">
        <v>10000</v>
      </c>
      <c r="G35" s="48"/>
      <c r="H35" s="2"/>
      <c r="I35" s="36">
        <v>10000</v>
      </c>
      <c r="J35" s="48">
        <v>10000</v>
      </c>
      <c r="K35" s="2" t="s">
        <v>37</v>
      </c>
    </row>
    <row r="36" spans="1:19" x14ac:dyDescent="0.3">
      <c r="A36" s="184">
        <v>9</v>
      </c>
      <c r="B36" s="8" t="s">
        <v>22</v>
      </c>
      <c r="C36" s="30"/>
      <c r="D36" s="30"/>
      <c r="E36" s="31"/>
      <c r="F36" s="14"/>
      <c r="G36" s="46"/>
      <c r="H36" s="39"/>
      <c r="I36" s="43"/>
      <c r="J36" s="46"/>
      <c r="K36" s="39"/>
    </row>
    <row r="37" spans="1:19" x14ac:dyDescent="0.3">
      <c r="A37" s="185"/>
      <c r="B37" s="8" t="s">
        <v>23</v>
      </c>
      <c r="C37" s="28"/>
      <c r="D37" s="28"/>
      <c r="E37" s="32"/>
      <c r="F37" s="15"/>
      <c r="G37" s="47"/>
      <c r="H37" s="1"/>
      <c r="I37" s="44"/>
      <c r="J37" s="47"/>
      <c r="K37" s="1"/>
    </row>
    <row r="38" spans="1:19" x14ac:dyDescent="0.3">
      <c r="A38" s="185"/>
      <c r="B38" s="8" t="s">
        <v>3</v>
      </c>
      <c r="C38" s="28"/>
      <c r="D38" s="28"/>
      <c r="E38" s="32"/>
      <c r="F38" s="15"/>
      <c r="G38" s="92">
        <v>5030</v>
      </c>
      <c r="H38" s="1" t="s">
        <v>65</v>
      </c>
      <c r="I38" s="44"/>
      <c r="J38" s="47"/>
      <c r="K38" s="1"/>
      <c r="M38">
        <f>G38</f>
        <v>5030</v>
      </c>
    </row>
    <row r="39" spans="1:19" ht="55.8" customHeight="1" thickBot="1" x14ac:dyDescent="0.35">
      <c r="A39" s="186"/>
      <c r="B39" s="9" t="s">
        <v>24</v>
      </c>
      <c r="C39" s="29">
        <v>0</v>
      </c>
      <c r="D39" s="29">
        <v>0</v>
      </c>
      <c r="E39" s="99">
        <v>10000</v>
      </c>
      <c r="F39" s="37"/>
      <c r="G39" s="96">
        <v>4970</v>
      </c>
      <c r="H39" s="2" t="s">
        <v>67</v>
      </c>
      <c r="I39" s="36">
        <v>10000</v>
      </c>
      <c r="J39" s="49">
        <v>10000</v>
      </c>
      <c r="K39" s="50" t="s">
        <v>40</v>
      </c>
      <c r="M39">
        <f>G39</f>
        <v>4970</v>
      </c>
    </row>
    <row r="40" spans="1:19" ht="16.2" thickBot="1" x14ac:dyDescent="0.35">
      <c r="B40" s="12" t="s">
        <v>25</v>
      </c>
      <c r="C40" s="26">
        <v>210000</v>
      </c>
      <c r="D40" s="26">
        <f>SUM(D4:D39)</f>
        <v>240000</v>
      </c>
      <c r="E40" s="40">
        <f>SUM(E4:E39)</f>
        <v>240000</v>
      </c>
      <c r="F40" s="17">
        <f>SUM(F4:F39)</f>
        <v>192200</v>
      </c>
      <c r="G40" s="17">
        <f>SUM(G4:G39)</f>
        <v>26150</v>
      </c>
      <c r="H40" s="41">
        <f>F40+G40</f>
        <v>218350</v>
      </c>
      <c r="I40" s="45">
        <f>SUM(I4:I39)</f>
        <v>195000</v>
      </c>
      <c r="J40" s="17">
        <f>SUM(J4:J39)</f>
        <v>105000</v>
      </c>
      <c r="K40" s="41">
        <f>I40+J40</f>
        <v>300000</v>
      </c>
      <c r="L40" s="3">
        <f>SUM(L4:L39)</f>
        <v>192200</v>
      </c>
      <c r="M40" s="3">
        <f>SUM(M4:M39)</f>
        <v>26150</v>
      </c>
      <c r="S40">
        <v>6650</v>
      </c>
    </row>
    <row r="41" spans="1:19" x14ac:dyDescent="0.3">
      <c r="H41" s="3">
        <f>E40-H40</f>
        <v>21650</v>
      </c>
      <c r="M41">
        <f>L40+M40</f>
        <v>218350</v>
      </c>
      <c r="S41">
        <v>10000</v>
      </c>
    </row>
    <row r="42" spans="1:19" x14ac:dyDescent="0.3">
      <c r="H42" s="91">
        <f>H18+H13+H7+H27</f>
        <v>21650</v>
      </c>
      <c r="M42" s="91">
        <f>E40-M41</f>
        <v>21650</v>
      </c>
      <c r="S42">
        <v>5000</v>
      </c>
    </row>
    <row r="43" spans="1:19" x14ac:dyDescent="0.3">
      <c r="S43" s="103">
        <v>0</v>
      </c>
    </row>
    <row r="44" spans="1:19" x14ac:dyDescent="0.3">
      <c r="G44" s="97">
        <f>G39+G6+G5+G4</f>
        <v>11120</v>
      </c>
      <c r="H44" t="s">
        <v>68</v>
      </c>
    </row>
    <row r="45" spans="1:19" x14ac:dyDescent="0.3">
      <c r="G45" s="98">
        <f>G38+G19</f>
        <v>15030</v>
      </c>
      <c r="H45" t="s">
        <v>69</v>
      </c>
    </row>
    <row r="46" spans="1:19" x14ac:dyDescent="0.3">
      <c r="E46" s="19" t="s">
        <v>71</v>
      </c>
      <c r="F46" s="13">
        <f>F40</f>
        <v>192200</v>
      </c>
      <c r="G46" s="3">
        <f>G44+G45</f>
        <v>26150</v>
      </c>
      <c r="H46" t="s">
        <v>70</v>
      </c>
    </row>
    <row r="47" spans="1:19" x14ac:dyDescent="0.3">
      <c r="G47" s="91">
        <f>E40-F46-G46</f>
        <v>21650</v>
      </c>
      <c r="H47" t="s">
        <v>72</v>
      </c>
    </row>
  </sheetData>
  <mergeCells count="11">
    <mergeCell ref="A28:A31"/>
    <mergeCell ref="A32:A35"/>
    <mergeCell ref="A36:A39"/>
    <mergeCell ref="F3:H3"/>
    <mergeCell ref="I3:K3"/>
    <mergeCell ref="A4:A7"/>
    <mergeCell ref="A8:A11"/>
    <mergeCell ref="A12:A15"/>
    <mergeCell ref="A16:A19"/>
    <mergeCell ref="A20:A23"/>
    <mergeCell ref="A24:A27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Plan 2023 Fi</vt:lpstr>
      <vt:lpstr>Plan Zarzad (2)</vt:lpstr>
      <vt:lpstr>Plan Zarzad</vt:lpstr>
      <vt:lpstr>Plan 23</vt:lpstr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NGO</dc:creator>
  <cp:lastModifiedBy>NGO</cp:lastModifiedBy>
  <cp:lastPrinted>2022-10-06T06:25:17Z</cp:lastPrinted>
  <dcterms:created xsi:type="dcterms:W3CDTF">2022-09-18T13:07:09Z</dcterms:created>
  <dcterms:modified xsi:type="dcterms:W3CDTF">2022-10-21T06:05:22Z</dcterms:modified>
</cp:coreProperties>
</file>